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13620" activeTab="0"/>
  </bookViews>
  <sheets>
    <sheet name="Pens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<sst xmlns="http://schemas.openxmlformats.org/spreadsheetml/2006/main" count="34" uniqueCount="31">
  <si>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Expense in COGS</t>
  </si>
  <si>
    <t>Expense in SG&amp;A</t>
  </si>
  <si>
    <t>Total Expense</t>
  </si>
  <si>
    <t>Projected Funding</t>
  </si>
  <si>
    <t>Adjustment to Cash:</t>
  </si>
  <si>
    <t>Pension liability BOP</t>
  </si>
  <si>
    <t>Adjustment</t>
  </si>
  <si>
    <t>Pension liability EOP</t>
  </si>
  <si>
    <t>Final year cash adjustment</t>
  </si>
  <si>
    <t>Pension Example</t>
  </si>
  <si>
    <t>Note:  This is not proper accounting.  This method is used for ease of modeling.</t>
  </si>
  <si>
    <t>Income Statement</t>
  </si>
  <si>
    <t>Operating Income</t>
  </si>
  <si>
    <t>Balance Sheet</t>
  </si>
  <si>
    <t>Cash</t>
  </si>
  <si>
    <t>Total Assets</t>
  </si>
  <si>
    <t>Retained Earnings</t>
  </si>
  <si>
    <t>Total Liabilities and Equity</t>
  </si>
  <si>
    <t>Cash Flow Statement</t>
  </si>
  <si>
    <t>Net Income</t>
  </si>
  <si>
    <t>Operating Cash Flow</t>
  </si>
  <si>
    <t>Total Cash Flow</t>
  </si>
  <si>
    <t>Pension Expense</t>
  </si>
  <si>
    <t>Gross Profit</t>
  </si>
  <si>
    <t>Pension Liability</t>
  </si>
  <si>
    <t>Tax</t>
  </si>
  <si>
    <t>APIC</t>
  </si>
  <si>
    <t>Cash BOP</t>
  </si>
  <si>
    <t>Cash EOP</t>
  </si>
  <si>
    <t>Tax %</t>
  </si>
  <si>
    <t>Pension Funding (or show together)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</si>
</sst>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indent="1"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0" fontId="39" fillId="0" borderId="11" xfId="0" applyFont="1" applyBorder="1" applyAlignment="1">
      <alignment horizontal="center"/>
    </xf>
    <xf numFmtId="38" fontId="0" fillId="33" borderId="0" xfId="0" applyNumberFormat="1" applyFill="1" applyAlignment="1">
      <alignment/>
    </xf>
    <xf numFmtId="38" fontId="0" fillId="10" borderId="0" xfId="0" applyNumberForma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38" fontId="39" fillId="0" borderId="10" xfId="0" applyNumberFormat="1" applyFont="1" applyBorder="1" applyAlignment="1">
      <alignment/>
    </xf>
    <xf numFmtId="38" fontId="39" fillId="0" borderId="0" xfId="0" applyNumberFormat="1" applyFont="1" applyAlignment="1">
      <alignment/>
    </xf>
    <xf numFmtId="38" fontId="3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Border="1" applyAlignment="1">
      <alignment/>
    </xf>
    <xf numFmtId="38" fontId="39" fillId="0" borderId="12" xfId="0" applyNumberFormat="1" applyFont="1" applyBorder="1" applyAlignment="1">
      <alignment/>
    </xf>
    <xf numFmtId="9" fontId="0" fillId="33" borderId="0" xfId="0" applyNumberFormat="1" applyFill="1" applyAlignment="1">
      <alignment/>
    </xf>
    <xf numFmtId="38" fontId="0" fillId="1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22">
      <selection activeCell="M36" sqref="M36"/>
    </sheetView>
  </sheetViews>
  <sheetFormatPr defaultColWidth="9.00390625" defaultRowHeight="14.25"/>
  <cols>
    <col min="1" max="1" width="31.00390625" style="0" customWidth="1"/>
  </cols>
  <sheetData>
    <row r="1" ht="14.25">
      <c r="A1" s="7" t="s">
        <v>9</v>
      </c>
    </row>
    <row r="3" spans="2:12" ht="15.75" thickBot="1"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  <c r="L3" s="4">
        <v>2021</v>
      </c>
    </row>
    <row r="4" spans="1:12" ht="14.25">
      <c r="A4" s="1" t="s">
        <v>0</v>
      </c>
      <c r="B4" s="5">
        <v>500</v>
      </c>
      <c r="C4" s="2">
        <f>B4*1.15</f>
        <v>575</v>
      </c>
      <c r="D4" s="2">
        <f aca="true" t="shared" si="0" ref="D4:L4">C4*1.15</f>
        <v>661.25</v>
      </c>
      <c r="E4" s="2">
        <f t="shared" si="0"/>
        <v>760.4374999999999</v>
      </c>
      <c r="F4" s="2">
        <f t="shared" si="0"/>
        <v>874.5031249999998</v>
      </c>
      <c r="G4" s="2">
        <f t="shared" si="0"/>
        <v>1005.6785937499998</v>
      </c>
      <c r="H4" s="2">
        <f t="shared" si="0"/>
        <v>1156.5303828124997</v>
      </c>
      <c r="I4" s="2">
        <f t="shared" si="0"/>
        <v>1330.0099402343747</v>
      </c>
      <c r="J4" s="2">
        <f t="shared" si="0"/>
        <v>1529.5114312695307</v>
      </c>
      <c r="K4" s="2">
        <f t="shared" si="0"/>
        <v>1758.9381459599601</v>
      </c>
      <c r="L4" s="2">
        <f t="shared" si="0"/>
        <v>2022.778867853954</v>
      </c>
    </row>
    <row r="5" spans="1:12" ht="14.25">
      <c r="A5" s="1" t="s">
        <v>1</v>
      </c>
      <c r="B5" s="5">
        <v>125</v>
      </c>
      <c r="C5" s="2">
        <f>B5*1.15</f>
        <v>143.75</v>
      </c>
      <c r="D5" s="2">
        <f aca="true" t="shared" si="1" ref="D5:L5">C5*1.15</f>
        <v>165.3125</v>
      </c>
      <c r="E5" s="2">
        <f t="shared" si="1"/>
        <v>190.10937499999997</v>
      </c>
      <c r="F5" s="2">
        <f t="shared" si="1"/>
        <v>218.62578124999996</v>
      </c>
      <c r="G5" s="2">
        <f t="shared" si="1"/>
        <v>251.41964843749994</v>
      </c>
      <c r="H5" s="2">
        <f t="shared" si="1"/>
        <v>289.13259570312493</v>
      </c>
      <c r="I5" s="2">
        <f t="shared" si="1"/>
        <v>332.50248505859366</v>
      </c>
      <c r="J5" s="2">
        <f t="shared" si="1"/>
        <v>382.3778578173827</v>
      </c>
      <c r="K5" s="2">
        <f t="shared" si="1"/>
        <v>439.73453648999003</v>
      </c>
      <c r="L5" s="2">
        <f t="shared" si="1"/>
        <v>505.6947169634885</v>
      </c>
    </row>
    <row r="6" spans="1:12" ht="14.25">
      <c r="A6" t="s">
        <v>2</v>
      </c>
      <c r="B6" s="3">
        <f>SUM(B4:B5)</f>
        <v>625</v>
      </c>
      <c r="C6" s="3">
        <f aca="true" t="shared" si="2" ref="C6:L6">SUM(C4:C5)</f>
        <v>718.75</v>
      </c>
      <c r="D6" s="3">
        <f t="shared" si="2"/>
        <v>826.5625</v>
      </c>
      <c r="E6" s="3">
        <f t="shared" si="2"/>
        <v>950.5468749999999</v>
      </c>
      <c r="F6" s="3">
        <f t="shared" si="2"/>
        <v>1093.1289062499998</v>
      </c>
      <c r="G6" s="3">
        <f t="shared" si="2"/>
        <v>1257.0982421874996</v>
      </c>
      <c r="H6" s="3">
        <f t="shared" si="2"/>
        <v>1445.6629785156247</v>
      </c>
      <c r="I6" s="3">
        <f t="shared" si="2"/>
        <v>1662.5124252929684</v>
      </c>
      <c r="J6" s="3">
        <f t="shared" si="2"/>
        <v>1911.8892890869133</v>
      </c>
      <c r="K6" s="3">
        <f t="shared" si="2"/>
        <v>2198.67268244995</v>
      </c>
      <c r="L6" s="3">
        <f t="shared" si="2"/>
        <v>2528.4735848174423</v>
      </c>
    </row>
    <row r="8" spans="1:12" ht="14.25">
      <c r="A8" t="s">
        <v>3</v>
      </c>
      <c r="B8" s="2">
        <v>-500</v>
      </c>
      <c r="C8" s="2">
        <v>-1500</v>
      </c>
      <c r="D8" s="2">
        <v>-2000</v>
      </c>
      <c r="E8" s="2">
        <v>-1000</v>
      </c>
      <c r="F8" s="2">
        <v>-500</v>
      </c>
      <c r="G8" s="2">
        <v>0</v>
      </c>
      <c r="H8" s="2">
        <v>0</v>
      </c>
      <c r="I8" s="2">
        <v>0</v>
      </c>
      <c r="J8" s="2">
        <v>-500</v>
      </c>
      <c r="K8" s="2">
        <v>-500</v>
      </c>
      <c r="L8" s="2">
        <v>-500</v>
      </c>
    </row>
    <row r="9" spans="2:12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4.25">
      <c r="A10" s="1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>
        <f>-(L6+L8)</f>
        <v>-2028.4735848174423</v>
      </c>
    </row>
    <row r="11" spans="1:12" ht="14.25">
      <c r="A11" t="s">
        <v>4</v>
      </c>
      <c r="B11" s="2">
        <f>B6+B8</f>
        <v>125</v>
      </c>
      <c r="C11" s="2">
        <f aca="true" t="shared" si="3" ref="C11:K11">C6+C8</f>
        <v>-781.25</v>
      </c>
      <c r="D11" s="2">
        <f t="shared" si="3"/>
        <v>-1173.4375</v>
      </c>
      <c r="E11" s="2">
        <f t="shared" si="3"/>
        <v>-49.453125000000114</v>
      </c>
      <c r="F11" s="2">
        <f t="shared" si="3"/>
        <v>593.1289062499998</v>
      </c>
      <c r="G11" s="2">
        <f t="shared" si="3"/>
        <v>1257.0982421874996</v>
      </c>
      <c r="H11" s="2">
        <f t="shared" si="3"/>
        <v>1445.6629785156247</v>
      </c>
      <c r="I11" s="2">
        <f t="shared" si="3"/>
        <v>1662.5124252929684</v>
      </c>
      <c r="J11" s="2">
        <f t="shared" si="3"/>
        <v>1411.8892890869133</v>
      </c>
      <c r="K11" s="2">
        <f t="shared" si="3"/>
        <v>1698.6726824499501</v>
      </c>
      <c r="L11" s="6">
        <f>L10+L6+L8</f>
        <v>0</v>
      </c>
    </row>
    <row r="12" spans="2:12" ht="14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4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t="s">
        <v>5</v>
      </c>
      <c r="B14" s="2">
        <v>2500</v>
      </c>
      <c r="C14" s="2">
        <f>B16</f>
        <v>2625</v>
      </c>
      <c r="D14" s="2">
        <f aca="true" t="shared" si="4" ref="D14:L14">C16</f>
        <v>1843.75</v>
      </c>
      <c r="E14" s="2">
        <f t="shared" si="4"/>
        <v>670.3125</v>
      </c>
      <c r="F14" s="2">
        <f t="shared" si="4"/>
        <v>620.8593749999999</v>
      </c>
      <c r="G14" s="2">
        <f t="shared" si="4"/>
        <v>1213.9882812499995</v>
      </c>
      <c r="H14" s="2">
        <f t="shared" si="4"/>
        <v>2471.086523437499</v>
      </c>
      <c r="I14" s="2">
        <f t="shared" si="4"/>
        <v>3916.749501953124</v>
      </c>
      <c r="J14" s="2">
        <f t="shared" si="4"/>
        <v>5579.2619272460925</v>
      </c>
      <c r="K14" s="2">
        <f t="shared" si="4"/>
        <v>6991.151216333006</v>
      </c>
      <c r="L14" s="2">
        <f t="shared" si="4"/>
        <v>8689.823898782957</v>
      </c>
    </row>
    <row r="15" spans="1:12" ht="14.25">
      <c r="A15" s="1" t="s">
        <v>6</v>
      </c>
      <c r="B15" s="2">
        <f>B11</f>
        <v>125</v>
      </c>
      <c r="C15" s="2">
        <f aca="true" t="shared" si="5" ref="C15:L15">C11</f>
        <v>-781.25</v>
      </c>
      <c r="D15" s="2">
        <f t="shared" si="5"/>
        <v>-1173.4375</v>
      </c>
      <c r="E15" s="2">
        <f t="shared" si="5"/>
        <v>-49.453125000000114</v>
      </c>
      <c r="F15" s="2">
        <f t="shared" si="5"/>
        <v>593.1289062499998</v>
      </c>
      <c r="G15" s="2">
        <f t="shared" si="5"/>
        <v>1257.0982421874996</v>
      </c>
      <c r="H15" s="2">
        <f t="shared" si="5"/>
        <v>1445.6629785156247</v>
      </c>
      <c r="I15" s="2">
        <f t="shared" si="5"/>
        <v>1662.5124252929684</v>
      </c>
      <c r="J15" s="2">
        <f t="shared" si="5"/>
        <v>1411.8892890869133</v>
      </c>
      <c r="K15" s="2">
        <f t="shared" si="5"/>
        <v>1698.6726824499501</v>
      </c>
      <c r="L15" s="2">
        <f t="shared" si="5"/>
        <v>0</v>
      </c>
    </row>
    <row r="16" spans="1:12" ht="14.25">
      <c r="A16" t="s">
        <v>7</v>
      </c>
      <c r="B16" s="3">
        <f>B14+B15</f>
        <v>2625</v>
      </c>
      <c r="C16" s="3">
        <f aca="true" t="shared" si="6" ref="C16:L16">C14+C15</f>
        <v>1843.75</v>
      </c>
      <c r="D16" s="3">
        <f t="shared" si="6"/>
        <v>670.3125</v>
      </c>
      <c r="E16" s="3">
        <f t="shared" si="6"/>
        <v>620.8593749999999</v>
      </c>
      <c r="F16" s="3">
        <f t="shared" si="6"/>
        <v>1213.9882812499995</v>
      </c>
      <c r="G16" s="3">
        <f t="shared" si="6"/>
        <v>2471.086523437499</v>
      </c>
      <c r="H16" s="3">
        <f t="shared" si="6"/>
        <v>3916.749501953124</v>
      </c>
      <c r="I16" s="3">
        <f t="shared" si="6"/>
        <v>5579.2619272460925</v>
      </c>
      <c r="J16" s="3">
        <f t="shared" si="6"/>
        <v>6991.151216333006</v>
      </c>
      <c r="K16" s="3">
        <f t="shared" si="6"/>
        <v>8689.823898782957</v>
      </c>
      <c r="L16" s="3">
        <f t="shared" si="6"/>
        <v>8689.823898782957</v>
      </c>
    </row>
    <row r="17" ht="14.25">
      <c r="A17" s="8" t="s">
        <v>10</v>
      </c>
    </row>
    <row r="18" spans="1:12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ht="14.25">
      <c r="A19" s="8" t="s">
        <v>11</v>
      </c>
    </row>
    <row r="21" spans="1:12" ht="14.25">
      <c r="A21" s="1" t="s">
        <v>22</v>
      </c>
      <c r="B21" s="2">
        <f>B4</f>
        <v>500</v>
      </c>
      <c r="C21" s="2">
        <f aca="true" t="shared" si="7" ref="C21:L21">C4</f>
        <v>575</v>
      </c>
      <c r="D21" s="2">
        <f t="shared" si="7"/>
        <v>661.25</v>
      </c>
      <c r="E21" s="2">
        <f t="shared" si="7"/>
        <v>760.4374999999999</v>
      </c>
      <c r="F21" s="2">
        <f t="shared" si="7"/>
        <v>874.5031249999998</v>
      </c>
      <c r="G21" s="2">
        <f t="shared" si="7"/>
        <v>1005.6785937499998</v>
      </c>
      <c r="H21" s="2">
        <f t="shared" si="7"/>
        <v>1156.5303828124997</v>
      </c>
      <c r="I21" s="2">
        <f t="shared" si="7"/>
        <v>1330.0099402343747</v>
      </c>
      <c r="J21" s="2">
        <f t="shared" si="7"/>
        <v>1529.5114312695307</v>
      </c>
      <c r="K21" s="2">
        <f t="shared" si="7"/>
        <v>1758.9381459599601</v>
      </c>
      <c r="L21" s="2">
        <f t="shared" si="7"/>
        <v>2022.778867853954</v>
      </c>
    </row>
    <row r="22" spans="1:12" ht="15">
      <c r="A22" s="9" t="s">
        <v>23</v>
      </c>
      <c r="B22" s="11">
        <f>-B21</f>
        <v>-500</v>
      </c>
      <c r="C22" s="11">
        <f aca="true" t="shared" si="8" ref="C22:L22">-C21</f>
        <v>-575</v>
      </c>
      <c r="D22" s="11">
        <f t="shared" si="8"/>
        <v>-661.25</v>
      </c>
      <c r="E22" s="11">
        <f t="shared" si="8"/>
        <v>-760.4374999999999</v>
      </c>
      <c r="F22" s="11">
        <f t="shared" si="8"/>
        <v>-874.5031249999998</v>
      </c>
      <c r="G22" s="11">
        <f t="shared" si="8"/>
        <v>-1005.6785937499998</v>
      </c>
      <c r="H22" s="11">
        <f t="shared" si="8"/>
        <v>-1156.5303828124997</v>
      </c>
      <c r="I22" s="11">
        <f t="shared" si="8"/>
        <v>-1330.0099402343747</v>
      </c>
      <c r="J22" s="11">
        <f t="shared" si="8"/>
        <v>-1529.5114312695307</v>
      </c>
      <c r="K22" s="11">
        <f t="shared" si="8"/>
        <v>-1758.9381459599601</v>
      </c>
      <c r="L22" s="11">
        <f t="shared" si="8"/>
        <v>-2022.778867853954</v>
      </c>
    </row>
    <row r="23" ht="14.25">
      <c r="A23" s="1"/>
    </row>
    <row r="24" spans="1:12" ht="14.25">
      <c r="A24" s="1" t="s">
        <v>22</v>
      </c>
      <c r="B24" s="2">
        <f>B5</f>
        <v>125</v>
      </c>
      <c r="C24" s="2">
        <f aca="true" t="shared" si="9" ref="C24:L24">C5</f>
        <v>143.75</v>
      </c>
      <c r="D24" s="2">
        <f t="shared" si="9"/>
        <v>165.3125</v>
      </c>
      <c r="E24" s="2">
        <f t="shared" si="9"/>
        <v>190.10937499999997</v>
      </c>
      <c r="F24" s="2">
        <f t="shared" si="9"/>
        <v>218.62578124999996</v>
      </c>
      <c r="G24" s="2">
        <f t="shared" si="9"/>
        <v>251.41964843749994</v>
      </c>
      <c r="H24" s="2">
        <f t="shared" si="9"/>
        <v>289.13259570312493</v>
      </c>
      <c r="I24" s="2">
        <f t="shared" si="9"/>
        <v>332.50248505859366</v>
      </c>
      <c r="J24" s="2">
        <f t="shared" si="9"/>
        <v>382.3778578173827</v>
      </c>
      <c r="K24" s="2">
        <f t="shared" si="9"/>
        <v>439.73453648999003</v>
      </c>
      <c r="L24" s="2">
        <f t="shared" si="9"/>
        <v>505.6947169634885</v>
      </c>
    </row>
    <row r="25" spans="1:12" ht="15">
      <c r="A25" s="9" t="s">
        <v>12</v>
      </c>
      <c r="B25" s="11">
        <f>B22-B24</f>
        <v>-625</v>
      </c>
      <c r="C25" s="11">
        <f aca="true" t="shared" si="10" ref="C25:L25">C22-C24</f>
        <v>-718.75</v>
      </c>
      <c r="D25" s="11">
        <f t="shared" si="10"/>
        <v>-826.5625</v>
      </c>
      <c r="E25" s="11">
        <f t="shared" si="10"/>
        <v>-950.5468749999999</v>
      </c>
      <c r="F25" s="11">
        <f t="shared" si="10"/>
        <v>-1093.1289062499998</v>
      </c>
      <c r="G25" s="11">
        <f t="shared" si="10"/>
        <v>-1257.0982421874996</v>
      </c>
      <c r="H25" s="11">
        <f t="shared" si="10"/>
        <v>-1445.6629785156247</v>
      </c>
      <c r="I25" s="11">
        <f t="shared" si="10"/>
        <v>-1662.5124252929684</v>
      </c>
      <c r="J25" s="11">
        <f t="shared" si="10"/>
        <v>-1911.8892890869133</v>
      </c>
      <c r="K25" s="11">
        <f t="shared" si="10"/>
        <v>-2198.67268244995</v>
      </c>
      <c r="L25" s="11">
        <f t="shared" si="10"/>
        <v>-2528.4735848174423</v>
      </c>
    </row>
    <row r="26" spans="1:12" ht="15">
      <c r="A26" s="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4.25">
      <c r="A27" s="14" t="s">
        <v>25</v>
      </c>
      <c r="B27" s="15">
        <f>B25*$B$52</f>
        <v>0</v>
      </c>
      <c r="C27" s="15">
        <f aca="true" t="shared" si="11" ref="C27:L27">C25*$B$52</f>
        <v>0</v>
      </c>
      <c r="D27" s="15">
        <f t="shared" si="11"/>
        <v>0</v>
      </c>
      <c r="E27" s="15">
        <f t="shared" si="11"/>
        <v>0</v>
      </c>
      <c r="F27" s="15">
        <f t="shared" si="11"/>
        <v>0</v>
      </c>
      <c r="G27" s="15">
        <f t="shared" si="11"/>
        <v>0</v>
      </c>
      <c r="H27" s="15">
        <f t="shared" si="11"/>
        <v>0</v>
      </c>
      <c r="I27" s="15">
        <f t="shared" si="11"/>
        <v>0</v>
      </c>
      <c r="J27" s="15">
        <f t="shared" si="11"/>
        <v>0</v>
      </c>
      <c r="K27" s="15">
        <f t="shared" si="11"/>
        <v>0</v>
      </c>
      <c r="L27" s="15">
        <f t="shared" si="11"/>
        <v>0</v>
      </c>
    </row>
    <row r="28" spans="1:12" ht="15.75" thickBot="1">
      <c r="A28" s="9" t="s">
        <v>19</v>
      </c>
      <c r="B28" s="16">
        <f>B25-B27</f>
        <v>-625</v>
      </c>
      <c r="C28" s="16">
        <f aca="true" t="shared" si="12" ref="C28:L28">C25-C27</f>
        <v>-718.75</v>
      </c>
      <c r="D28" s="16">
        <f t="shared" si="12"/>
        <v>-826.5625</v>
      </c>
      <c r="E28" s="16">
        <f t="shared" si="12"/>
        <v>-950.5468749999999</v>
      </c>
      <c r="F28" s="16">
        <f t="shared" si="12"/>
        <v>-1093.1289062499998</v>
      </c>
      <c r="G28" s="16">
        <f t="shared" si="12"/>
        <v>-1257.0982421874996</v>
      </c>
      <c r="H28" s="16">
        <f t="shared" si="12"/>
        <v>-1445.6629785156247</v>
      </c>
      <c r="I28" s="16">
        <f t="shared" si="12"/>
        <v>-1662.5124252929684</v>
      </c>
      <c r="J28" s="16">
        <f t="shared" si="12"/>
        <v>-1911.8892890869133</v>
      </c>
      <c r="K28" s="16">
        <f t="shared" si="12"/>
        <v>-2198.67268244995</v>
      </c>
      <c r="L28" s="16">
        <f t="shared" si="12"/>
        <v>-2528.4735848174423</v>
      </c>
    </row>
    <row r="29" spans="1:12" ht="15" thickTop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ht="14.25">
      <c r="A30" t="s">
        <v>13</v>
      </c>
    </row>
    <row r="31" spans="1:12" ht="14.25">
      <c r="A31" s="1" t="s">
        <v>14</v>
      </c>
      <c r="B31" s="2">
        <f>B49</f>
        <v>-500</v>
      </c>
      <c r="C31" s="2">
        <f aca="true" t="shared" si="13" ref="C31:L31">C49</f>
        <v>-2000</v>
      </c>
      <c r="D31" s="2">
        <f t="shared" si="13"/>
        <v>-4000</v>
      </c>
      <c r="E31" s="2">
        <f t="shared" si="13"/>
        <v>-5000</v>
      </c>
      <c r="F31" s="2">
        <f t="shared" si="13"/>
        <v>-5500</v>
      </c>
      <c r="G31" s="2">
        <f t="shared" si="13"/>
        <v>-5500</v>
      </c>
      <c r="H31" s="2">
        <f t="shared" si="13"/>
        <v>-5500</v>
      </c>
      <c r="I31" s="2">
        <f t="shared" si="13"/>
        <v>-5500</v>
      </c>
      <c r="J31" s="2">
        <f t="shared" si="13"/>
        <v>-6000</v>
      </c>
      <c r="K31" s="2">
        <f t="shared" si="13"/>
        <v>-6500</v>
      </c>
      <c r="L31" s="2">
        <f t="shared" si="13"/>
        <v>-9028.473584817442</v>
      </c>
    </row>
    <row r="32" spans="1:12" ht="15">
      <c r="A32" s="9" t="s">
        <v>15</v>
      </c>
      <c r="B32" s="11">
        <f>SUM(B31)</f>
        <v>-500</v>
      </c>
      <c r="C32" s="11">
        <f aca="true" t="shared" si="14" ref="C32:L32">SUM(C31)</f>
        <v>-2000</v>
      </c>
      <c r="D32" s="11">
        <f t="shared" si="14"/>
        <v>-4000</v>
      </c>
      <c r="E32" s="11">
        <f t="shared" si="14"/>
        <v>-5000</v>
      </c>
      <c r="F32" s="11">
        <f t="shared" si="14"/>
        <v>-5500</v>
      </c>
      <c r="G32" s="11">
        <f t="shared" si="14"/>
        <v>-5500</v>
      </c>
      <c r="H32" s="11">
        <f t="shared" si="14"/>
        <v>-5500</v>
      </c>
      <c r="I32" s="11">
        <f t="shared" si="14"/>
        <v>-5500</v>
      </c>
      <c r="J32" s="11">
        <f t="shared" si="14"/>
        <v>-6000</v>
      </c>
      <c r="K32" s="11">
        <f t="shared" si="14"/>
        <v>-6500</v>
      </c>
      <c r="L32" s="11">
        <f t="shared" si="14"/>
        <v>-9028.473584817442</v>
      </c>
    </row>
    <row r="33" spans="1:3" ht="15">
      <c r="A33" s="9"/>
      <c r="C33" s="2"/>
    </row>
    <row r="34" spans="1:12" ht="14.25">
      <c r="A34" s="1" t="s">
        <v>24</v>
      </c>
      <c r="B34" s="2">
        <f>B16</f>
        <v>2625</v>
      </c>
      <c r="C34" s="2">
        <f aca="true" t="shared" si="15" ref="C34:L34">C16</f>
        <v>1843.75</v>
      </c>
      <c r="D34" s="2">
        <f t="shared" si="15"/>
        <v>670.3125</v>
      </c>
      <c r="E34" s="2">
        <f t="shared" si="15"/>
        <v>620.8593749999999</v>
      </c>
      <c r="F34" s="2">
        <f t="shared" si="15"/>
        <v>1213.9882812499995</v>
      </c>
      <c r="G34" s="2">
        <f t="shared" si="15"/>
        <v>2471.086523437499</v>
      </c>
      <c r="H34" s="2">
        <f t="shared" si="15"/>
        <v>3916.749501953124</v>
      </c>
      <c r="I34" s="2">
        <f t="shared" si="15"/>
        <v>5579.2619272460925</v>
      </c>
      <c r="J34" s="2">
        <f t="shared" si="15"/>
        <v>6991.151216333006</v>
      </c>
      <c r="K34" s="2">
        <f t="shared" si="15"/>
        <v>8689.823898782957</v>
      </c>
      <c r="L34" s="2">
        <f t="shared" si="15"/>
        <v>8689.823898782957</v>
      </c>
    </row>
    <row r="35" spans="1:12" ht="14.25">
      <c r="A35" s="1" t="s">
        <v>26</v>
      </c>
      <c r="B35" s="5">
        <f>-B14</f>
        <v>-2500</v>
      </c>
      <c r="C35" s="2">
        <f>B35</f>
        <v>-2500</v>
      </c>
      <c r="D35" s="2">
        <f aca="true" t="shared" si="16" ref="D35:L35">C35</f>
        <v>-2500</v>
      </c>
      <c r="E35" s="2">
        <f t="shared" si="16"/>
        <v>-2500</v>
      </c>
      <c r="F35" s="2">
        <f t="shared" si="16"/>
        <v>-2500</v>
      </c>
      <c r="G35" s="2">
        <f t="shared" si="16"/>
        <v>-2500</v>
      </c>
      <c r="H35" s="2">
        <f t="shared" si="16"/>
        <v>-2500</v>
      </c>
      <c r="I35" s="2">
        <f t="shared" si="16"/>
        <v>-2500</v>
      </c>
      <c r="J35" s="2">
        <f t="shared" si="16"/>
        <v>-2500</v>
      </c>
      <c r="K35" s="2">
        <f t="shared" si="16"/>
        <v>-2500</v>
      </c>
      <c r="L35" s="2">
        <f t="shared" si="16"/>
        <v>-2500</v>
      </c>
    </row>
    <row r="36" spans="1:12" ht="14.25">
      <c r="A36" s="1" t="s">
        <v>16</v>
      </c>
      <c r="B36" s="2">
        <f>B28</f>
        <v>-625</v>
      </c>
      <c r="C36" s="2">
        <f>B36+C28</f>
        <v>-1343.75</v>
      </c>
      <c r="D36" s="2">
        <f aca="true" t="shared" si="17" ref="D36:L36">C36+D28</f>
        <v>-2170.3125</v>
      </c>
      <c r="E36" s="2">
        <f t="shared" si="17"/>
        <v>-3120.859375</v>
      </c>
      <c r="F36" s="2">
        <f t="shared" si="17"/>
        <v>-4213.98828125</v>
      </c>
      <c r="G36" s="2">
        <f t="shared" si="17"/>
        <v>-5471.0865234375</v>
      </c>
      <c r="H36" s="2">
        <f t="shared" si="17"/>
        <v>-6916.749501953124</v>
      </c>
      <c r="I36" s="2">
        <f t="shared" si="17"/>
        <v>-8579.261927246092</v>
      </c>
      <c r="J36" s="2">
        <f t="shared" si="17"/>
        <v>-10491.151216333006</v>
      </c>
      <c r="K36" s="2">
        <f t="shared" si="17"/>
        <v>-12689.823898782957</v>
      </c>
      <c r="L36" s="2">
        <f t="shared" si="17"/>
        <v>-15218.2974836004</v>
      </c>
    </row>
    <row r="37" spans="1:12" ht="15">
      <c r="A37" s="9" t="s">
        <v>17</v>
      </c>
      <c r="B37" s="11">
        <f>SUM(B34:B36)</f>
        <v>-500</v>
      </c>
      <c r="C37" s="11">
        <f aca="true" t="shared" si="18" ref="C37:L37">SUM(C34:C36)</f>
        <v>-2000</v>
      </c>
      <c r="D37" s="11">
        <f t="shared" si="18"/>
        <v>-4000</v>
      </c>
      <c r="E37" s="11">
        <f t="shared" si="18"/>
        <v>-5000</v>
      </c>
      <c r="F37" s="11">
        <f t="shared" si="18"/>
        <v>-5500</v>
      </c>
      <c r="G37" s="11">
        <f t="shared" si="18"/>
        <v>-5500</v>
      </c>
      <c r="H37" s="11">
        <f t="shared" si="18"/>
        <v>-5500</v>
      </c>
      <c r="I37" s="11">
        <f t="shared" si="18"/>
        <v>-5500</v>
      </c>
      <c r="J37" s="11">
        <f t="shared" si="18"/>
        <v>-6000</v>
      </c>
      <c r="K37" s="11">
        <f t="shared" si="18"/>
        <v>-6500</v>
      </c>
      <c r="L37" s="11">
        <f t="shared" si="18"/>
        <v>-9028.473584817442</v>
      </c>
    </row>
    <row r="38" spans="1:12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ht="14.25">
      <c r="A39" t="s">
        <v>18</v>
      </c>
    </row>
    <row r="41" spans="1:12" ht="14.25">
      <c r="A41" s="1" t="s">
        <v>19</v>
      </c>
      <c r="B41" s="2">
        <f>B28</f>
        <v>-625</v>
      </c>
      <c r="C41" s="2">
        <f aca="true" t="shared" si="19" ref="C41:L41">C28</f>
        <v>-718.75</v>
      </c>
      <c r="D41" s="2">
        <f t="shared" si="19"/>
        <v>-826.5625</v>
      </c>
      <c r="E41" s="2">
        <f t="shared" si="19"/>
        <v>-950.5468749999999</v>
      </c>
      <c r="F41" s="2">
        <f t="shared" si="19"/>
        <v>-1093.1289062499998</v>
      </c>
      <c r="G41" s="2">
        <f t="shared" si="19"/>
        <v>-1257.0982421874996</v>
      </c>
      <c r="H41" s="2">
        <f t="shared" si="19"/>
        <v>-1445.6629785156247</v>
      </c>
      <c r="I41" s="2">
        <f t="shared" si="19"/>
        <v>-1662.5124252929684</v>
      </c>
      <c r="J41" s="2">
        <f t="shared" si="19"/>
        <v>-1911.8892890869133</v>
      </c>
      <c r="K41" s="2">
        <f t="shared" si="19"/>
        <v>-2198.67268244995</v>
      </c>
      <c r="L41" s="2">
        <f t="shared" si="19"/>
        <v>-2528.4735848174423</v>
      </c>
    </row>
    <row r="42" spans="1:12" ht="14.25">
      <c r="A42" s="1" t="s">
        <v>22</v>
      </c>
      <c r="B42" s="2">
        <f>B6</f>
        <v>625</v>
      </c>
      <c r="C42" s="2">
        <f aca="true" t="shared" si="20" ref="C42:L42">C6</f>
        <v>718.75</v>
      </c>
      <c r="D42" s="2">
        <f t="shared" si="20"/>
        <v>826.5625</v>
      </c>
      <c r="E42" s="2">
        <f t="shared" si="20"/>
        <v>950.5468749999999</v>
      </c>
      <c r="F42" s="2">
        <f t="shared" si="20"/>
        <v>1093.1289062499998</v>
      </c>
      <c r="G42" s="2">
        <f t="shared" si="20"/>
        <v>1257.0982421874996</v>
      </c>
      <c r="H42" s="2">
        <f t="shared" si="20"/>
        <v>1445.6629785156247</v>
      </c>
      <c r="I42" s="2">
        <f t="shared" si="20"/>
        <v>1662.5124252929684</v>
      </c>
      <c r="J42" s="2">
        <f t="shared" si="20"/>
        <v>1911.8892890869133</v>
      </c>
      <c r="K42" s="2">
        <f t="shared" si="20"/>
        <v>2198.67268244995</v>
      </c>
      <c r="L42" s="2">
        <f t="shared" si="20"/>
        <v>2528.4735848174423</v>
      </c>
    </row>
    <row r="43" spans="1:12" ht="14.25">
      <c r="A43" s="1" t="s">
        <v>30</v>
      </c>
      <c r="B43" s="2">
        <f>B8</f>
        <v>-500</v>
      </c>
      <c r="C43" s="2">
        <f aca="true" t="shared" si="21" ref="C43:K43">C8</f>
        <v>-1500</v>
      </c>
      <c r="D43" s="2">
        <f t="shared" si="21"/>
        <v>-2000</v>
      </c>
      <c r="E43" s="2">
        <f t="shared" si="21"/>
        <v>-1000</v>
      </c>
      <c r="F43" s="2">
        <f t="shared" si="21"/>
        <v>-500</v>
      </c>
      <c r="G43" s="2">
        <f t="shared" si="21"/>
        <v>0</v>
      </c>
      <c r="H43" s="2">
        <f t="shared" si="21"/>
        <v>0</v>
      </c>
      <c r="I43" s="2">
        <f t="shared" si="21"/>
        <v>0</v>
      </c>
      <c r="J43" s="2">
        <f t="shared" si="21"/>
        <v>-500</v>
      </c>
      <c r="K43" s="2">
        <f t="shared" si="21"/>
        <v>-500</v>
      </c>
      <c r="L43" s="18">
        <f>-L6</f>
        <v>-2528.4735848174423</v>
      </c>
    </row>
    <row r="44" spans="1:12" ht="14.25">
      <c r="A44" t="s">
        <v>20</v>
      </c>
      <c r="B44" s="3">
        <f>SUM(B41:B43)</f>
        <v>-500</v>
      </c>
      <c r="C44" s="3">
        <f aca="true" t="shared" si="22" ref="C44:L44">SUM(C41:C43)</f>
        <v>-1500</v>
      </c>
      <c r="D44" s="3">
        <f t="shared" si="22"/>
        <v>-2000</v>
      </c>
      <c r="E44" s="3">
        <f t="shared" si="22"/>
        <v>-1000</v>
      </c>
      <c r="F44" s="3">
        <f t="shared" si="22"/>
        <v>-500</v>
      </c>
      <c r="G44" s="3">
        <f t="shared" si="22"/>
        <v>0</v>
      </c>
      <c r="H44" s="3">
        <f t="shared" si="22"/>
        <v>0</v>
      </c>
      <c r="I44" s="3">
        <f t="shared" si="22"/>
        <v>0</v>
      </c>
      <c r="J44" s="3">
        <f t="shared" si="22"/>
        <v>-500</v>
      </c>
      <c r="K44" s="3">
        <f t="shared" si="22"/>
        <v>-500</v>
      </c>
      <c r="L44" s="3">
        <f t="shared" si="22"/>
        <v>-2528.4735848174423</v>
      </c>
    </row>
    <row r="47" spans="1:12" ht="15">
      <c r="A47" s="9" t="s">
        <v>21</v>
      </c>
      <c r="B47" s="12">
        <f>B44</f>
        <v>-500</v>
      </c>
      <c r="C47" s="12">
        <f aca="true" t="shared" si="23" ref="C47:L47">C44</f>
        <v>-1500</v>
      </c>
      <c r="D47" s="12">
        <f t="shared" si="23"/>
        <v>-2000</v>
      </c>
      <c r="E47" s="12">
        <f t="shared" si="23"/>
        <v>-1000</v>
      </c>
      <c r="F47" s="12">
        <f t="shared" si="23"/>
        <v>-500</v>
      </c>
      <c r="G47" s="12">
        <f t="shared" si="23"/>
        <v>0</v>
      </c>
      <c r="H47" s="12">
        <f t="shared" si="23"/>
        <v>0</v>
      </c>
      <c r="I47" s="12">
        <f t="shared" si="23"/>
        <v>0</v>
      </c>
      <c r="J47" s="12">
        <f t="shared" si="23"/>
        <v>-500</v>
      </c>
      <c r="K47" s="12">
        <f t="shared" si="23"/>
        <v>-500</v>
      </c>
      <c r="L47" s="12">
        <f t="shared" si="23"/>
        <v>-2528.4735848174423</v>
      </c>
    </row>
    <row r="48" spans="1:12" ht="14.25">
      <c r="A48" t="s">
        <v>27</v>
      </c>
      <c r="B48">
        <v>0</v>
      </c>
      <c r="C48" s="2">
        <f>B49</f>
        <v>-500</v>
      </c>
      <c r="D48" s="2">
        <f aca="true" t="shared" si="24" ref="D48:L48">C49</f>
        <v>-2000</v>
      </c>
      <c r="E48" s="2">
        <f t="shared" si="24"/>
        <v>-4000</v>
      </c>
      <c r="F48" s="2">
        <f t="shared" si="24"/>
        <v>-5000</v>
      </c>
      <c r="G48" s="2">
        <f t="shared" si="24"/>
        <v>-5500</v>
      </c>
      <c r="H48" s="2">
        <f t="shared" si="24"/>
        <v>-5500</v>
      </c>
      <c r="I48" s="2">
        <f t="shared" si="24"/>
        <v>-5500</v>
      </c>
      <c r="J48" s="2">
        <f t="shared" si="24"/>
        <v>-5500</v>
      </c>
      <c r="K48" s="2">
        <f t="shared" si="24"/>
        <v>-6000</v>
      </c>
      <c r="L48" s="2">
        <f t="shared" si="24"/>
        <v>-6500</v>
      </c>
    </row>
    <row r="49" spans="1:12" ht="14.25">
      <c r="A49" t="s">
        <v>28</v>
      </c>
      <c r="B49" s="2">
        <f>B47+B48</f>
        <v>-500</v>
      </c>
      <c r="C49" s="2">
        <f>C47+C48</f>
        <v>-2000</v>
      </c>
      <c r="D49" s="2">
        <f aca="true" t="shared" si="25" ref="D49:L49">D47+D48</f>
        <v>-4000</v>
      </c>
      <c r="E49" s="2">
        <f t="shared" si="25"/>
        <v>-5000</v>
      </c>
      <c r="F49" s="2">
        <f t="shared" si="25"/>
        <v>-5500</v>
      </c>
      <c r="G49" s="2">
        <f t="shared" si="25"/>
        <v>-5500</v>
      </c>
      <c r="H49" s="2">
        <f t="shared" si="25"/>
        <v>-5500</v>
      </c>
      <c r="I49" s="2">
        <f t="shared" si="25"/>
        <v>-5500</v>
      </c>
      <c r="J49" s="2">
        <f t="shared" si="25"/>
        <v>-6000</v>
      </c>
      <c r="K49" s="2">
        <f t="shared" si="25"/>
        <v>-6500</v>
      </c>
      <c r="L49" s="2">
        <f t="shared" si="25"/>
        <v>-9028.473584817442</v>
      </c>
    </row>
    <row r="50" spans="1:12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2" spans="1:2" ht="14.25">
      <c r="A52" t="s">
        <v>29</v>
      </c>
      <c r="B52" s="17">
        <v>0</v>
      </c>
    </row>
  </sheetData>
  <sheetProtection/>
  <printOptions/>
  <pageMargins left="0.7" right="0.7" top="0.75" bottom="0.75" header="0.3" footer="0.3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dcterms:created xsi:type="dcterms:W3CDTF">2010-07-19T15:32:23Z</dcterms:created>
  <dcterms:modified xsi:type="dcterms:W3CDTF">2010-08-30T15:29:31Z</dcterms:modified>
  <cp:category/>
  <cp:version/>
  <cp:contentType/>
  <cp:contentStatus/>
</cp:coreProperties>
</file>