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Blk-Shcl" sheetId="1" r:id="rId1"/>
  </sheets>
  <calcPr calcId="145621" calcMode="autoNoTable" iterate="1" iterateDelta="0.01"/>
</workbook>
</file>

<file path=xl/calcChain.xml><?xml version="1.0" encoding="utf-8"?>
<calcChain xmlns="http://schemas.openxmlformats.org/spreadsheetml/2006/main">
  <c r="S43" i="1" l="1"/>
  <c r="S42" i="1"/>
  <c r="S41" i="1"/>
  <c r="E26" i="1"/>
  <c r="E27" i="1" s="1"/>
  <c r="S25" i="1"/>
  <c r="S24" i="1"/>
  <c r="E24" i="1"/>
  <c r="E25" i="1" s="1"/>
  <c r="D23" i="1"/>
  <c r="D25" i="1" s="1"/>
  <c r="F25" i="1" s="1"/>
  <c r="S22" i="1"/>
  <c r="S21" i="1" s="1"/>
  <c r="E22" i="1"/>
  <c r="E21" i="1"/>
  <c r="E20" i="1" s="1"/>
  <c r="E19" i="1" s="1"/>
  <c r="S20" i="1"/>
  <c r="S19" i="1" s="1"/>
  <c r="B6" i="1"/>
  <c r="S5" i="1"/>
  <c r="B5" i="1"/>
  <c r="S4" i="1"/>
  <c r="S3" i="1"/>
  <c r="X1" i="1"/>
  <c r="J1" i="1"/>
  <c r="D19" i="1" l="1"/>
  <c r="E18" i="1"/>
  <c r="F23" i="1"/>
  <c r="R4" i="1"/>
  <c r="AM4" i="1" s="1"/>
  <c r="AO4" i="1" s="1"/>
  <c r="D26" i="1"/>
  <c r="D4" i="1"/>
  <c r="AF4" i="1" s="1"/>
  <c r="R20" i="1"/>
  <c r="T20" i="1" s="1"/>
  <c r="AF20" i="1"/>
  <c r="AG20" i="1" s="1"/>
  <c r="R19" i="1"/>
  <c r="T19" i="1" s="1"/>
  <c r="R23" i="1"/>
  <c r="T23" i="1" s="1"/>
  <c r="R21" i="1"/>
  <c r="AM21" i="1" s="1"/>
  <c r="D41" i="1"/>
  <c r="D3" i="1"/>
  <c r="S18" i="1"/>
  <c r="R18" i="1" s="1"/>
  <c r="D22" i="1"/>
  <c r="R24" i="1"/>
  <c r="T24" i="1" s="1"/>
  <c r="R3" i="1"/>
  <c r="AM3" i="1" s="1"/>
  <c r="AQ3" i="1" s="1"/>
  <c r="D5" i="1"/>
  <c r="R5" i="1"/>
  <c r="D20" i="1"/>
  <c r="F20" i="1" s="1"/>
  <c r="AN4" i="1"/>
  <c r="T3" i="1"/>
  <c r="T4" i="1"/>
  <c r="AQ4" i="1"/>
  <c r="T21" i="1"/>
  <c r="AF26" i="1"/>
  <c r="F26" i="1"/>
  <c r="AO3" i="1"/>
  <c r="AF5" i="1"/>
  <c r="D27" i="1"/>
  <c r="E28" i="1"/>
  <c r="AF3" i="1"/>
  <c r="F3" i="1"/>
  <c r="AN3" i="1"/>
  <c r="F5" i="1"/>
  <c r="AF19" i="1"/>
  <c r="AM23" i="1"/>
  <c r="AF23" i="1"/>
  <c r="AM19" i="1"/>
  <c r="S26" i="1"/>
  <c r="R25" i="1"/>
  <c r="AF25" i="1"/>
  <c r="AF22" i="1"/>
  <c r="F22" i="1"/>
  <c r="R22" i="1"/>
  <c r="AF41" i="1"/>
  <c r="F41" i="1"/>
  <c r="F19" i="1"/>
  <c r="D21" i="1"/>
  <c r="D24" i="1"/>
  <c r="D42" i="1"/>
  <c r="D43" i="1"/>
  <c r="R42" i="1"/>
  <c r="R43" i="1"/>
  <c r="R41" i="1"/>
  <c r="AH20" i="1" l="1"/>
  <c r="S17" i="1"/>
  <c r="S16" i="1" s="1"/>
  <c r="AJ20" i="1"/>
  <c r="AM24" i="1"/>
  <c r="AM20" i="1"/>
  <c r="F4" i="1"/>
  <c r="D18" i="1"/>
  <c r="E17" i="1"/>
  <c r="T5" i="1"/>
  <c r="AM5" i="1"/>
  <c r="AJ23" i="1"/>
  <c r="AG23" i="1"/>
  <c r="AH23" i="1"/>
  <c r="AP3" i="1"/>
  <c r="U3" i="1" s="1"/>
  <c r="AR3" i="1"/>
  <c r="Z3" i="1" s="1"/>
  <c r="AP4" i="1"/>
  <c r="U4" i="1" s="1"/>
  <c r="AR4" i="1"/>
  <c r="Z4" i="1" s="1"/>
  <c r="AF24" i="1"/>
  <c r="F24" i="1"/>
  <c r="AM42" i="1"/>
  <c r="T42" i="1"/>
  <c r="R26" i="1"/>
  <c r="S27" i="1"/>
  <c r="AQ19" i="1"/>
  <c r="AO19" i="1"/>
  <c r="AN19" i="1"/>
  <c r="AM41" i="1"/>
  <c r="T41" i="1"/>
  <c r="AG22" i="1"/>
  <c r="AJ22" i="1"/>
  <c r="AH22" i="1"/>
  <c r="T18" i="1"/>
  <c r="AM18" i="1"/>
  <c r="D28" i="1"/>
  <c r="E29" i="1"/>
  <c r="AJ26" i="1"/>
  <c r="AG26" i="1"/>
  <c r="AH26" i="1"/>
  <c r="AF42" i="1"/>
  <c r="F42" i="1"/>
  <c r="AN20" i="1"/>
  <c r="AQ20" i="1"/>
  <c r="AO20" i="1"/>
  <c r="AO24" i="1"/>
  <c r="AQ24" i="1"/>
  <c r="AN24" i="1"/>
  <c r="T25" i="1"/>
  <c r="AM25" i="1"/>
  <c r="AF27" i="1"/>
  <c r="F27" i="1"/>
  <c r="AH19" i="1"/>
  <c r="AG19" i="1"/>
  <c r="AJ19" i="1"/>
  <c r="AN21" i="1"/>
  <c r="AQ21" i="1"/>
  <c r="AO21" i="1"/>
  <c r="AJ25" i="1"/>
  <c r="AH25" i="1"/>
  <c r="AG25" i="1"/>
  <c r="AK20" i="1"/>
  <c r="L20" i="1" s="1"/>
  <c r="AI20" i="1"/>
  <c r="G20" i="1" s="1"/>
  <c r="AF21" i="1"/>
  <c r="F21" i="1"/>
  <c r="AH3" i="1"/>
  <c r="AJ3" i="1"/>
  <c r="AG3" i="1"/>
  <c r="F43" i="1"/>
  <c r="AG41" i="1"/>
  <c r="AH41" i="1"/>
  <c r="AJ41" i="1"/>
  <c r="AH5" i="1"/>
  <c r="AG5" i="1"/>
  <c r="AJ5" i="1"/>
  <c r="T43" i="1"/>
  <c r="T22" i="1"/>
  <c r="AM22" i="1"/>
  <c r="AO23" i="1"/>
  <c r="AN23" i="1"/>
  <c r="AQ23" i="1"/>
  <c r="AJ4" i="1"/>
  <c r="AH4" i="1"/>
  <c r="AG4" i="1"/>
  <c r="F18" i="1" l="1"/>
  <c r="AF18" i="1"/>
  <c r="R17" i="1"/>
  <c r="E16" i="1"/>
  <c r="D17" i="1"/>
  <c r="AN5" i="1"/>
  <c r="AQ5" i="1"/>
  <c r="AO5" i="1"/>
  <c r="X3" i="1"/>
  <c r="AK4" i="1"/>
  <c r="AI4" i="1"/>
  <c r="G4" i="1" s="1"/>
  <c r="AH42" i="1"/>
  <c r="AG42" i="1"/>
  <c r="AJ42" i="1"/>
  <c r="AI22" i="1"/>
  <c r="G22" i="1" s="1"/>
  <c r="AK22" i="1"/>
  <c r="L22" i="1" s="1"/>
  <c r="AR19" i="1"/>
  <c r="Z19" i="1" s="1"/>
  <c r="AP19" i="1"/>
  <c r="U19" i="1" s="1"/>
  <c r="AK23" i="1"/>
  <c r="L23" i="1" s="1"/>
  <c r="AI23" i="1"/>
  <c r="G23" i="1" s="1"/>
  <c r="H20" i="1" s="1"/>
  <c r="AK41" i="1"/>
  <c r="L41" i="1" s="1"/>
  <c r="AI41" i="1"/>
  <c r="AK25" i="1"/>
  <c r="L25" i="1" s="1"/>
  <c r="AI25" i="1"/>
  <c r="G25" i="1" s="1"/>
  <c r="AR20" i="1"/>
  <c r="Z20" i="1" s="1"/>
  <c r="AP20" i="1"/>
  <c r="U20" i="1" s="1"/>
  <c r="AH24" i="1"/>
  <c r="AG24" i="1"/>
  <c r="AJ24" i="1"/>
  <c r="AK3" i="1"/>
  <c r="L3" i="1" s="1"/>
  <c r="AI3" i="1"/>
  <c r="G3" i="1" s="1"/>
  <c r="AK19" i="1"/>
  <c r="L19" i="1" s="1"/>
  <c r="AI19" i="1"/>
  <c r="G19" i="1" s="1"/>
  <c r="AI26" i="1"/>
  <c r="G26" i="1" s="1"/>
  <c r="AK26" i="1"/>
  <c r="L26" i="1" s="1"/>
  <c r="AQ22" i="1"/>
  <c r="AO22" i="1"/>
  <c r="AN22" i="1"/>
  <c r="AJ21" i="1"/>
  <c r="AG21" i="1"/>
  <c r="AH21" i="1"/>
  <c r="AO41" i="1"/>
  <c r="AN41" i="1"/>
  <c r="AQ41" i="1"/>
  <c r="AK5" i="1"/>
  <c r="AI5" i="1"/>
  <c r="G5" i="1" s="1"/>
  <c r="AN42" i="1"/>
  <c r="AQ42" i="1"/>
  <c r="AO42" i="1"/>
  <c r="AR21" i="1"/>
  <c r="Z21" i="1" s="1"/>
  <c r="AP21" i="1"/>
  <c r="U21" i="1" s="1"/>
  <c r="D29" i="1"/>
  <c r="E30" i="1"/>
  <c r="AC3" i="1"/>
  <c r="AQ25" i="1"/>
  <c r="AO25" i="1"/>
  <c r="AN25" i="1"/>
  <c r="F28" i="1"/>
  <c r="AF28" i="1"/>
  <c r="R27" i="1"/>
  <c r="S28" i="1"/>
  <c r="AR23" i="1"/>
  <c r="Z23" i="1" s="1"/>
  <c r="AA4" i="1" s="1"/>
  <c r="AP23" i="1"/>
  <c r="U23" i="1" s="1"/>
  <c r="AM17" i="1"/>
  <c r="T17" i="1"/>
  <c r="L5" i="1"/>
  <c r="AR24" i="1"/>
  <c r="Z24" i="1" s="1"/>
  <c r="AP24" i="1"/>
  <c r="U24" i="1" s="1"/>
  <c r="L4" i="1"/>
  <c r="G41" i="1"/>
  <c r="AJ27" i="1"/>
  <c r="AH27" i="1"/>
  <c r="AG27" i="1"/>
  <c r="AO18" i="1"/>
  <c r="AN18" i="1"/>
  <c r="AQ18" i="1"/>
  <c r="R16" i="1"/>
  <c r="S15" i="1"/>
  <c r="T26" i="1"/>
  <c r="AM26" i="1"/>
  <c r="AF17" i="1" l="1"/>
  <c r="F17" i="1"/>
  <c r="D16" i="1"/>
  <c r="E15" i="1"/>
  <c r="AR5" i="1"/>
  <c r="Z5" i="1" s="1"/>
  <c r="AP5" i="1"/>
  <c r="U5" i="1" s="1"/>
  <c r="AJ18" i="1"/>
  <c r="AH18" i="1"/>
  <c r="AG18" i="1"/>
  <c r="AA3" i="1"/>
  <c r="AD3" i="1" s="1"/>
  <c r="H26" i="1"/>
  <c r="AB4" i="1"/>
  <c r="AD4" i="1"/>
  <c r="AC20" i="1"/>
  <c r="AA20" i="1"/>
  <c r="J22" i="1"/>
  <c r="H22" i="1"/>
  <c r="H5" i="1"/>
  <c r="O3" i="1"/>
  <c r="M3" i="1"/>
  <c r="M23" i="1"/>
  <c r="N23" i="1" s="1"/>
  <c r="M20" i="1"/>
  <c r="H4" i="1"/>
  <c r="J4" i="1"/>
  <c r="AA24" i="1"/>
  <c r="K20" i="1"/>
  <c r="I20" i="1"/>
  <c r="V24" i="1"/>
  <c r="M26" i="1"/>
  <c r="M41" i="1"/>
  <c r="X19" i="1"/>
  <c r="V19" i="1"/>
  <c r="J25" i="1"/>
  <c r="H25" i="1"/>
  <c r="AP42" i="1"/>
  <c r="AR42" i="1"/>
  <c r="Z42" i="1" s="1"/>
  <c r="V21" i="1"/>
  <c r="X23" i="1"/>
  <c r="V23" i="1"/>
  <c r="W23" i="1" s="1"/>
  <c r="M19" i="1"/>
  <c r="O19" i="1"/>
  <c r="AO17" i="1"/>
  <c r="AN17" i="1"/>
  <c r="AQ17" i="1"/>
  <c r="AA21" i="1"/>
  <c r="S14" i="1"/>
  <c r="R15" i="1"/>
  <c r="R28" i="1"/>
  <c r="S29" i="1"/>
  <c r="V4" i="1"/>
  <c r="V20" i="1"/>
  <c r="X20" i="1"/>
  <c r="H3" i="1"/>
  <c r="J3" i="1"/>
  <c r="AK42" i="1"/>
  <c r="L42" i="1" s="1"/>
  <c r="AI42" i="1"/>
  <c r="G42" i="1" s="1"/>
  <c r="H41" i="1"/>
  <c r="AR25" i="1"/>
  <c r="Z25" i="1" s="1"/>
  <c r="AP25" i="1"/>
  <c r="U25" i="1" s="1"/>
  <c r="M4" i="1"/>
  <c r="O4" i="1"/>
  <c r="O25" i="1"/>
  <c r="M25" i="1"/>
  <c r="E31" i="1"/>
  <c r="D30" i="1"/>
  <c r="AP41" i="1"/>
  <c r="U41" i="1" s="1"/>
  <c r="AR41" i="1"/>
  <c r="V3" i="1"/>
  <c r="T16" i="1"/>
  <c r="AM16" i="1"/>
  <c r="T27" i="1"/>
  <c r="AM27" i="1"/>
  <c r="Z43" i="1"/>
  <c r="AA43" i="1" s="1"/>
  <c r="AB43" i="1" s="1"/>
  <c r="U43" i="1"/>
  <c r="H23" i="1"/>
  <c r="I23" i="1" s="1"/>
  <c r="H19" i="1"/>
  <c r="J19" i="1"/>
  <c r="AH28" i="1"/>
  <c r="AJ28" i="1"/>
  <c r="AG28" i="1"/>
  <c r="Z41" i="1"/>
  <c r="AF29" i="1"/>
  <c r="F29" i="1"/>
  <c r="U42" i="1"/>
  <c r="AK21" i="1"/>
  <c r="L21" i="1" s="1"/>
  <c r="AI21" i="1"/>
  <c r="G21" i="1" s="1"/>
  <c r="M5" i="1"/>
  <c r="AP22" i="1"/>
  <c r="U22" i="1" s="1"/>
  <c r="AR22" i="1"/>
  <c r="Z22" i="1" s="1"/>
  <c r="AC19" i="1"/>
  <c r="AA19" i="1"/>
  <c r="AB3" i="1"/>
  <c r="O22" i="1"/>
  <c r="M22" i="1"/>
  <c r="AI24" i="1"/>
  <c r="G24" i="1" s="1"/>
  <c r="AK24" i="1"/>
  <c r="L24" i="1" s="1"/>
  <c r="AP18" i="1"/>
  <c r="U18" i="1" s="1"/>
  <c r="AR18" i="1"/>
  <c r="Z18" i="1" s="1"/>
  <c r="AO26" i="1"/>
  <c r="AQ26" i="1"/>
  <c r="AN26" i="1"/>
  <c r="AK27" i="1"/>
  <c r="L27" i="1" s="1"/>
  <c r="AI27" i="1"/>
  <c r="G27" i="1" s="1"/>
  <c r="AC23" i="1"/>
  <c r="AA23" i="1"/>
  <c r="AB23" i="1" s="1"/>
  <c r="G43" i="1"/>
  <c r="L43" i="1"/>
  <c r="X4" i="1" l="1"/>
  <c r="V5" i="1"/>
  <c r="Y5" i="1" s="1"/>
  <c r="AC4" i="1"/>
  <c r="AA5" i="1"/>
  <c r="AB5" i="1" s="1"/>
  <c r="D15" i="1"/>
  <c r="E14" i="1"/>
  <c r="AF16" i="1"/>
  <c r="F16" i="1"/>
  <c r="AI18" i="1"/>
  <c r="G18" i="1" s="1"/>
  <c r="AK18" i="1"/>
  <c r="L18" i="1" s="1"/>
  <c r="AG17" i="1"/>
  <c r="AH17" i="1"/>
  <c r="AJ17" i="1"/>
  <c r="H43" i="1"/>
  <c r="K43" i="1" s="1"/>
  <c r="X22" i="1"/>
  <c r="V22" i="1"/>
  <c r="X21" i="1"/>
  <c r="V25" i="1"/>
  <c r="X24" i="1"/>
  <c r="J21" i="1"/>
  <c r="H21" i="1"/>
  <c r="J20" i="1"/>
  <c r="X43" i="1"/>
  <c r="V43" i="1"/>
  <c r="V41" i="1"/>
  <c r="X41" i="1"/>
  <c r="AA25" i="1"/>
  <c r="AC24" i="1"/>
  <c r="AC42" i="1"/>
  <c r="AA42" i="1"/>
  <c r="H27" i="1"/>
  <c r="J26" i="1"/>
  <c r="H24" i="1"/>
  <c r="J24" i="1"/>
  <c r="J23" i="1"/>
  <c r="AC22" i="1"/>
  <c r="AA22" i="1"/>
  <c r="AC21" i="1"/>
  <c r="H42" i="1"/>
  <c r="J42" i="1"/>
  <c r="J41" i="1"/>
  <c r="M42" i="1"/>
  <c r="O42" i="1"/>
  <c r="O41" i="1"/>
  <c r="M27" i="1"/>
  <c r="O26" i="1"/>
  <c r="AA41" i="1"/>
  <c r="AC41" i="1"/>
  <c r="Y21" i="1"/>
  <c r="W21" i="1"/>
  <c r="X18" i="1"/>
  <c r="V18" i="1"/>
  <c r="AF30" i="1"/>
  <c r="F30" i="1"/>
  <c r="W4" i="1"/>
  <c r="Y4" i="1"/>
  <c r="M43" i="1"/>
  <c r="O43" i="1"/>
  <c r="P26" i="1"/>
  <c r="N26" i="1"/>
  <c r="D31" i="1"/>
  <c r="E32" i="1"/>
  <c r="O24" i="1"/>
  <c r="M24" i="1"/>
  <c r="K4" i="1"/>
  <c r="I4" i="1"/>
  <c r="K5" i="1"/>
  <c r="I5" i="1"/>
  <c r="N5" i="1"/>
  <c r="P5" i="1"/>
  <c r="Y3" i="1"/>
  <c r="W3" i="1"/>
  <c r="AD21" i="1"/>
  <c r="AB21" i="1"/>
  <c r="P19" i="1"/>
  <c r="N19" i="1"/>
  <c r="K25" i="1"/>
  <c r="I25" i="1"/>
  <c r="W24" i="1"/>
  <c r="Y24" i="1"/>
  <c r="P20" i="1"/>
  <c r="N20" i="1"/>
  <c r="AD19" i="1"/>
  <c r="AB19" i="1"/>
  <c r="P25" i="1"/>
  <c r="N25" i="1"/>
  <c r="K3" i="1"/>
  <c r="I3" i="1"/>
  <c r="S30" i="1"/>
  <c r="R29" i="1"/>
  <c r="W5" i="1"/>
  <c r="O23" i="1"/>
  <c r="I22" i="1"/>
  <c r="K22" i="1"/>
  <c r="I26" i="1"/>
  <c r="K26" i="1"/>
  <c r="P22" i="1"/>
  <c r="N22" i="1"/>
  <c r="N41" i="1"/>
  <c r="P41" i="1"/>
  <c r="AJ29" i="1"/>
  <c r="AH29" i="1"/>
  <c r="AG29" i="1"/>
  <c r="K19" i="1"/>
  <c r="I19" i="1"/>
  <c r="AO27" i="1"/>
  <c r="AQ27" i="1"/>
  <c r="AN27" i="1"/>
  <c r="T28" i="1"/>
  <c r="AM28" i="1"/>
  <c r="Y19" i="1"/>
  <c r="W19" i="1"/>
  <c r="AN16" i="1"/>
  <c r="AQ16" i="1"/>
  <c r="AO16" i="1"/>
  <c r="AP26" i="1"/>
  <c r="U26" i="1" s="1"/>
  <c r="AR26" i="1"/>
  <c r="Z26" i="1" s="1"/>
  <c r="AC18" i="1"/>
  <c r="AA18" i="1"/>
  <c r="W20" i="1"/>
  <c r="Y20" i="1"/>
  <c r="P3" i="1"/>
  <c r="N3" i="1"/>
  <c r="AD20" i="1"/>
  <c r="AB20" i="1"/>
  <c r="V42" i="1"/>
  <c r="X42" i="1"/>
  <c r="S13" i="1"/>
  <c r="R14" i="1"/>
  <c r="AK28" i="1"/>
  <c r="L28" i="1" s="1"/>
  <c r="AI28" i="1"/>
  <c r="G28" i="1" s="1"/>
  <c r="O21" i="1"/>
  <c r="M21" i="1"/>
  <c r="O20" i="1"/>
  <c r="N4" i="1"/>
  <c r="P4" i="1"/>
  <c r="K41" i="1"/>
  <c r="I41" i="1"/>
  <c r="T15" i="1"/>
  <c r="AM15" i="1"/>
  <c r="AP17" i="1"/>
  <c r="U17" i="1" s="1"/>
  <c r="AR17" i="1"/>
  <c r="Z17" i="1" s="1"/>
  <c r="AD24" i="1"/>
  <c r="AB24" i="1"/>
  <c r="I43" i="1" l="1"/>
  <c r="O18" i="1"/>
  <c r="M18" i="1"/>
  <c r="AH16" i="1"/>
  <c r="AJ16" i="1"/>
  <c r="AG16" i="1"/>
  <c r="E13" i="1"/>
  <c r="D14" i="1"/>
  <c r="F15" i="1"/>
  <c r="AF15" i="1"/>
  <c r="G17" i="1"/>
  <c r="AK17" i="1"/>
  <c r="L17" i="1" s="1"/>
  <c r="AI17" i="1"/>
  <c r="AD5" i="1"/>
  <c r="H18" i="1"/>
  <c r="J18" i="1"/>
  <c r="M28" i="1"/>
  <c r="O27" i="1"/>
  <c r="X17" i="1"/>
  <c r="V17" i="1"/>
  <c r="AA26" i="1"/>
  <c r="AC25" i="1"/>
  <c r="V26" i="1"/>
  <c r="X25" i="1"/>
  <c r="H28" i="1"/>
  <c r="J27" i="1"/>
  <c r="AA17" i="1"/>
  <c r="AC17" i="1"/>
  <c r="AK29" i="1"/>
  <c r="AI29" i="1"/>
  <c r="G29" i="1" s="1"/>
  <c r="W41" i="1"/>
  <c r="Y41" i="1"/>
  <c r="AD41" i="1"/>
  <c r="AB41" i="1"/>
  <c r="W43" i="1"/>
  <c r="Y43" i="1"/>
  <c r="AQ15" i="1"/>
  <c r="AO15" i="1"/>
  <c r="AN15" i="1"/>
  <c r="P21" i="1"/>
  <c r="N21" i="1"/>
  <c r="AM14" i="1"/>
  <c r="T14" i="1"/>
  <c r="S12" i="1"/>
  <c r="R13" i="1"/>
  <c r="AQ28" i="1"/>
  <c r="AO28" i="1"/>
  <c r="AN28" i="1"/>
  <c r="R30" i="1"/>
  <c r="S31" i="1"/>
  <c r="AD22" i="1"/>
  <c r="AB22" i="1"/>
  <c r="AR16" i="1"/>
  <c r="Z16" i="1" s="1"/>
  <c r="AP16" i="1"/>
  <c r="U16" i="1" s="1"/>
  <c r="W25" i="1"/>
  <c r="Y25" i="1"/>
  <c r="AP27" i="1"/>
  <c r="U27" i="1" s="1"/>
  <c r="AR27" i="1"/>
  <c r="Z27" i="1" s="1"/>
  <c r="AC26" i="1" s="1"/>
  <c r="E33" i="1"/>
  <c r="D32" i="1"/>
  <c r="N27" i="1"/>
  <c r="P27" i="1"/>
  <c r="K42" i="1"/>
  <c r="I42" i="1"/>
  <c r="K24" i="1"/>
  <c r="I24" i="1"/>
  <c r="Y42" i="1"/>
  <c r="W42" i="1"/>
  <c r="AD42" i="1"/>
  <c r="AB42" i="1"/>
  <c r="L29" i="1"/>
  <c r="Y18" i="1"/>
  <c r="W18" i="1"/>
  <c r="AB18" i="1"/>
  <c r="AD18" i="1"/>
  <c r="F31" i="1"/>
  <c r="AF31" i="1"/>
  <c r="W22" i="1"/>
  <c r="Y22" i="1"/>
  <c r="AH30" i="1"/>
  <c r="AG30" i="1"/>
  <c r="AJ30" i="1"/>
  <c r="P42" i="1"/>
  <c r="N42" i="1"/>
  <c r="K27" i="1"/>
  <c r="I27" i="1"/>
  <c r="N24" i="1"/>
  <c r="P24" i="1"/>
  <c r="N43" i="1"/>
  <c r="P43" i="1"/>
  <c r="T29" i="1"/>
  <c r="AM29" i="1"/>
  <c r="AB25" i="1"/>
  <c r="AD25" i="1"/>
  <c r="I21" i="1"/>
  <c r="K21" i="1"/>
  <c r="O17" i="1" l="1"/>
  <c r="M17" i="1"/>
  <c r="K18" i="1"/>
  <c r="I18" i="1"/>
  <c r="F14" i="1"/>
  <c r="AF14" i="1"/>
  <c r="E12" i="1"/>
  <c r="D13" i="1"/>
  <c r="AK16" i="1"/>
  <c r="L16" i="1" s="1"/>
  <c r="AI16" i="1"/>
  <c r="G16" i="1" s="1"/>
  <c r="H17" i="1"/>
  <c r="J17" i="1"/>
  <c r="AG15" i="1"/>
  <c r="AH15" i="1"/>
  <c r="AJ15" i="1"/>
  <c r="P18" i="1"/>
  <c r="N18" i="1"/>
  <c r="H29" i="1"/>
  <c r="J28" i="1"/>
  <c r="AC16" i="1"/>
  <c r="AA16" i="1"/>
  <c r="E34" i="1"/>
  <c r="D33" i="1"/>
  <c r="AP15" i="1"/>
  <c r="U15" i="1" s="1"/>
  <c r="AR15" i="1"/>
  <c r="Z15" i="1" s="1"/>
  <c r="M29" i="1"/>
  <c r="V27" i="1"/>
  <c r="AA27" i="1"/>
  <c r="R31" i="1"/>
  <c r="S32" i="1"/>
  <c r="K28" i="1"/>
  <c r="I28" i="1"/>
  <c r="W17" i="1"/>
  <c r="Y17" i="1"/>
  <c r="T30" i="1"/>
  <c r="AM30" i="1"/>
  <c r="W26" i="1"/>
  <c r="Y26" i="1"/>
  <c r="AR28" i="1"/>
  <c r="AP28" i="1"/>
  <c r="U28" i="1" s="1"/>
  <c r="AO29" i="1"/>
  <c r="AQ29" i="1"/>
  <c r="AN29" i="1"/>
  <c r="AH31" i="1"/>
  <c r="AJ31" i="1"/>
  <c r="AG31" i="1"/>
  <c r="Z28" i="1"/>
  <c r="S11" i="1"/>
  <c r="R12" i="1"/>
  <c r="AD26" i="1"/>
  <c r="AB26" i="1"/>
  <c r="AN14" i="1"/>
  <c r="AQ14" i="1"/>
  <c r="AO14" i="1"/>
  <c r="AB17" i="1"/>
  <c r="AD17" i="1"/>
  <c r="X26" i="1"/>
  <c r="O28" i="1"/>
  <c r="AM13" i="1"/>
  <c r="T13" i="1"/>
  <c r="AK30" i="1"/>
  <c r="L30" i="1" s="1"/>
  <c r="AI30" i="1"/>
  <c r="G30" i="1" s="1"/>
  <c r="X16" i="1"/>
  <c r="V16" i="1"/>
  <c r="F32" i="1"/>
  <c r="AF32" i="1"/>
  <c r="P28" i="1"/>
  <c r="N28" i="1"/>
  <c r="E11" i="1" l="1"/>
  <c r="D12" i="1"/>
  <c r="AJ14" i="1"/>
  <c r="AH14" i="1"/>
  <c r="AG14" i="1"/>
  <c r="K17" i="1"/>
  <c r="I17" i="1"/>
  <c r="H16" i="1"/>
  <c r="J16" i="1"/>
  <c r="AI15" i="1"/>
  <c r="G15" i="1" s="1"/>
  <c r="AK15" i="1"/>
  <c r="L15" i="1" s="1"/>
  <c r="M16" i="1"/>
  <c r="O16" i="1"/>
  <c r="N17" i="1"/>
  <c r="P17" i="1"/>
  <c r="F13" i="1"/>
  <c r="AF13" i="1"/>
  <c r="V28" i="1"/>
  <c r="X27" i="1"/>
  <c r="H30" i="1"/>
  <c r="J29" i="1"/>
  <c r="M30" i="1"/>
  <c r="O29" i="1"/>
  <c r="AC15" i="1"/>
  <c r="AA15" i="1"/>
  <c r="AA28" i="1"/>
  <c r="AP14" i="1"/>
  <c r="U14" i="1" s="1"/>
  <c r="AR14" i="1"/>
  <c r="AK31" i="1"/>
  <c r="L31" i="1" s="1"/>
  <c r="AI31" i="1"/>
  <c r="AB27" i="1"/>
  <c r="AD27" i="1"/>
  <c r="Y16" i="1"/>
  <c r="W16" i="1"/>
  <c r="AC27" i="1"/>
  <c r="G31" i="1"/>
  <c r="K29" i="1"/>
  <c r="I29" i="1"/>
  <c r="AQ13" i="1"/>
  <c r="AO13" i="1"/>
  <c r="AN13" i="1"/>
  <c r="V15" i="1"/>
  <c r="X15" i="1"/>
  <c r="AJ32" i="1"/>
  <c r="AG32" i="1"/>
  <c r="AH32" i="1"/>
  <c r="AR29" i="1"/>
  <c r="Z29" i="1" s="1"/>
  <c r="AP29" i="1"/>
  <c r="U29" i="1" s="1"/>
  <c r="AM31" i="1"/>
  <c r="T31" i="1"/>
  <c r="W27" i="1"/>
  <c r="Y27" i="1"/>
  <c r="E35" i="1"/>
  <c r="D34" i="1"/>
  <c r="S33" i="1"/>
  <c r="R32" i="1"/>
  <c r="T12" i="1"/>
  <c r="AM12" i="1"/>
  <c r="AQ30" i="1"/>
  <c r="AN30" i="1"/>
  <c r="AO30" i="1"/>
  <c r="Z14" i="1"/>
  <c r="AF33" i="1"/>
  <c r="F33" i="1"/>
  <c r="R11" i="1"/>
  <c r="S10" i="1"/>
  <c r="N29" i="1"/>
  <c r="P29" i="1"/>
  <c r="AD16" i="1"/>
  <c r="AB16" i="1"/>
  <c r="O15" i="1" l="1"/>
  <c r="M15" i="1"/>
  <c r="H15" i="1"/>
  <c r="J15" i="1"/>
  <c r="AK14" i="1"/>
  <c r="L14" i="1" s="1"/>
  <c r="AI14" i="1"/>
  <c r="G14" i="1" s="1"/>
  <c r="N16" i="1"/>
  <c r="P16" i="1"/>
  <c r="AJ13" i="1"/>
  <c r="AH13" i="1"/>
  <c r="AG13" i="1"/>
  <c r="AF12" i="1"/>
  <c r="F12" i="1"/>
  <c r="I16" i="1"/>
  <c r="K16" i="1"/>
  <c r="D11" i="1"/>
  <c r="E10" i="1"/>
  <c r="M31" i="1"/>
  <c r="O30" i="1"/>
  <c r="E36" i="1"/>
  <c r="D35" i="1"/>
  <c r="H31" i="1"/>
  <c r="AM32" i="1"/>
  <c r="T32" i="1"/>
  <c r="AD15" i="1"/>
  <c r="AB15" i="1"/>
  <c r="AP30" i="1"/>
  <c r="U30" i="1" s="1"/>
  <c r="AR30" i="1"/>
  <c r="Z30" i="1" s="1"/>
  <c r="S34" i="1"/>
  <c r="R33" i="1"/>
  <c r="AI32" i="1"/>
  <c r="G32" i="1" s="1"/>
  <c r="J31" i="1" s="1"/>
  <c r="AK32" i="1"/>
  <c r="L32" i="1" s="1"/>
  <c r="J30" i="1"/>
  <c r="V29" i="1"/>
  <c r="AQ31" i="1"/>
  <c r="AN31" i="1"/>
  <c r="AO31" i="1"/>
  <c r="K30" i="1"/>
  <c r="I30" i="1"/>
  <c r="S9" i="1"/>
  <c r="R10" i="1"/>
  <c r="AA14" i="1"/>
  <c r="AC14" i="1"/>
  <c r="Y15" i="1"/>
  <c r="W15" i="1"/>
  <c r="AA29" i="1"/>
  <c r="T11" i="1"/>
  <c r="AM11" i="1"/>
  <c r="AN12" i="1"/>
  <c r="AQ12" i="1"/>
  <c r="AO12" i="1"/>
  <c r="AR13" i="1"/>
  <c r="Z13" i="1" s="1"/>
  <c r="AP13" i="1"/>
  <c r="U13" i="1" s="1"/>
  <c r="AB28" i="1"/>
  <c r="AD28" i="1"/>
  <c r="Y28" i="1"/>
  <c r="W28" i="1"/>
  <c r="AJ33" i="1"/>
  <c r="AG33" i="1"/>
  <c r="AH33" i="1"/>
  <c r="X14" i="1"/>
  <c r="V14" i="1"/>
  <c r="AF34" i="1"/>
  <c r="F34" i="1"/>
  <c r="AC28" i="1"/>
  <c r="P30" i="1"/>
  <c r="N30" i="1"/>
  <c r="X28" i="1"/>
  <c r="M14" i="1" l="1"/>
  <c r="O14" i="1"/>
  <c r="H14" i="1"/>
  <c r="J14" i="1"/>
  <c r="AG12" i="1"/>
  <c r="AH12" i="1"/>
  <c r="AJ12" i="1"/>
  <c r="AI13" i="1"/>
  <c r="G13" i="1" s="1"/>
  <c r="AK13" i="1"/>
  <c r="L13" i="1" s="1"/>
  <c r="I15" i="1"/>
  <c r="K15" i="1"/>
  <c r="D10" i="1"/>
  <c r="E9" i="1"/>
  <c r="N15" i="1"/>
  <c r="P15" i="1"/>
  <c r="AF11" i="1"/>
  <c r="F11" i="1"/>
  <c r="AA13" i="1"/>
  <c r="AC13" i="1"/>
  <c r="AA30" i="1"/>
  <c r="AC29" i="1"/>
  <c r="X13" i="1"/>
  <c r="V13" i="1"/>
  <c r="AQ11" i="1"/>
  <c r="AN11" i="1"/>
  <c r="AO11" i="1"/>
  <c r="AF35" i="1"/>
  <c r="F35" i="1"/>
  <c r="Y14" i="1"/>
  <c r="W14" i="1"/>
  <c r="M32" i="1"/>
  <c r="AP31" i="1"/>
  <c r="U31" i="1" s="1"/>
  <c r="AR31" i="1"/>
  <c r="Z31" i="1" s="1"/>
  <c r="AO32" i="1"/>
  <c r="AQ32" i="1"/>
  <c r="AN32" i="1"/>
  <c r="AM33" i="1"/>
  <c r="T33" i="1"/>
  <c r="AP12" i="1"/>
  <c r="U12" i="1" s="1"/>
  <c r="AR12" i="1"/>
  <c r="Z12" i="1" s="1"/>
  <c r="W29" i="1"/>
  <c r="Y29" i="1"/>
  <c r="V30" i="1"/>
  <c r="AJ34" i="1"/>
  <c r="AH34" i="1"/>
  <c r="AG34" i="1"/>
  <c r="S35" i="1"/>
  <c r="R34" i="1"/>
  <c r="AB29" i="1"/>
  <c r="AD29" i="1"/>
  <c r="T10" i="1"/>
  <c r="AM10" i="1"/>
  <c r="X29" i="1"/>
  <c r="K31" i="1"/>
  <c r="I31" i="1"/>
  <c r="O31" i="1"/>
  <c r="H32" i="1"/>
  <c r="E37" i="1"/>
  <c r="D36" i="1"/>
  <c r="AB14" i="1"/>
  <c r="AD14" i="1"/>
  <c r="AI33" i="1"/>
  <c r="G33" i="1" s="1"/>
  <c r="J32" i="1" s="1"/>
  <c r="AK33" i="1"/>
  <c r="L33" i="1" s="1"/>
  <c r="S8" i="1"/>
  <c r="R9" i="1"/>
  <c r="P31" i="1"/>
  <c r="N31" i="1"/>
  <c r="O13" i="1" l="1"/>
  <c r="M13" i="1"/>
  <c r="J13" i="1"/>
  <c r="H13" i="1"/>
  <c r="D9" i="1"/>
  <c r="E8" i="1"/>
  <c r="AI12" i="1"/>
  <c r="G12" i="1" s="1"/>
  <c r="AK12" i="1"/>
  <c r="L12" i="1" s="1"/>
  <c r="AF10" i="1"/>
  <c r="F10" i="1"/>
  <c r="I14" i="1"/>
  <c r="K14" i="1"/>
  <c r="AH11" i="1"/>
  <c r="AJ11" i="1"/>
  <c r="AG11" i="1"/>
  <c r="N14" i="1"/>
  <c r="P14" i="1"/>
  <c r="AA31" i="1"/>
  <c r="AC30" i="1"/>
  <c r="M33" i="1"/>
  <c r="O32" i="1"/>
  <c r="V31" i="1"/>
  <c r="X30" i="1"/>
  <c r="V12" i="1"/>
  <c r="X12" i="1"/>
  <c r="AK34" i="1"/>
  <c r="L34" i="1" s="1"/>
  <c r="AI34" i="1"/>
  <c r="AQ10" i="1"/>
  <c r="AN10" i="1"/>
  <c r="AO10" i="1"/>
  <c r="E38" i="1"/>
  <c r="D37" i="1"/>
  <c r="AO33" i="1"/>
  <c r="AN33" i="1"/>
  <c r="AQ33" i="1"/>
  <c r="Y30" i="1"/>
  <c r="W30" i="1"/>
  <c r="I32" i="1"/>
  <c r="K32" i="1"/>
  <c r="S36" i="1"/>
  <c r="R35" i="1"/>
  <c r="AR32" i="1"/>
  <c r="Z32" i="1" s="1"/>
  <c r="AC31" i="1" s="1"/>
  <c r="AP32" i="1"/>
  <c r="AJ35" i="1"/>
  <c r="AH35" i="1"/>
  <c r="AG35" i="1"/>
  <c r="F36" i="1"/>
  <c r="AF36" i="1"/>
  <c r="U32" i="1"/>
  <c r="N32" i="1"/>
  <c r="P32" i="1"/>
  <c r="T9" i="1"/>
  <c r="AM9" i="1"/>
  <c r="Y13" i="1"/>
  <c r="W13" i="1"/>
  <c r="AB30" i="1"/>
  <c r="AD30" i="1"/>
  <c r="T34" i="1"/>
  <c r="AM34" i="1"/>
  <c r="H33" i="1"/>
  <c r="G34" i="1"/>
  <c r="J33" i="1" s="1"/>
  <c r="AR11" i="1"/>
  <c r="Z11" i="1" s="1"/>
  <c r="AP11" i="1"/>
  <c r="U11" i="1" s="1"/>
  <c r="R8" i="1"/>
  <c r="S7" i="1"/>
  <c r="AC12" i="1"/>
  <c r="AA12" i="1"/>
  <c r="AD13" i="1"/>
  <c r="AB13" i="1"/>
  <c r="M12" i="1" l="1"/>
  <c r="O12" i="1"/>
  <c r="D8" i="1"/>
  <c r="E7" i="1"/>
  <c r="AF9" i="1"/>
  <c r="F9" i="1"/>
  <c r="K13" i="1"/>
  <c r="I13" i="1"/>
  <c r="AJ10" i="1"/>
  <c r="AH10" i="1"/>
  <c r="AG10" i="1"/>
  <c r="AK11" i="1"/>
  <c r="L11" i="1" s="1"/>
  <c r="AI11" i="1"/>
  <c r="G11" i="1" s="1"/>
  <c r="N13" i="1"/>
  <c r="P13" i="1"/>
  <c r="J12" i="1"/>
  <c r="H12" i="1"/>
  <c r="M34" i="1"/>
  <c r="O33" i="1"/>
  <c r="AD12" i="1"/>
  <c r="AB12" i="1"/>
  <c r="AI35" i="1"/>
  <c r="AK35" i="1"/>
  <c r="L35" i="1" s="1"/>
  <c r="R7" i="1"/>
  <c r="S6" i="1"/>
  <c r="R6" i="1" s="1"/>
  <c r="AC11" i="1"/>
  <c r="AA11" i="1"/>
  <c r="AO9" i="1"/>
  <c r="AN9" i="1"/>
  <c r="AQ9" i="1"/>
  <c r="AN34" i="1"/>
  <c r="AQ34" i="1"/>
  <c r="AO34" i="1"/>
  <c r="T35" i="1"/>
  <c r="AM35" i="1"/>
  <c r="Y31" i="1"/>
  <c r="W31" i="1"/>
  <c r="H34" i="1"/>
  <c r="I33" i="1"/>
  <c r="K33" i="1"/>
  <c r="G35" i="1"/>
  <c r="J34" i="1" s="1"/>
  <c r="F37" i="1"/>
  <c r="AF37" i="1"/>
  <c r="AR33" i="1"/>
  <c r="Z33" i="1" s="1"/>
  <c r="AP33" i="1"/>
  <c r="U33" i="1"/>
  <c r="X32" i="1" s="1"/>
  <c r="AM8" i="1"/>
  <c r="T8" i="1"/>
  <c r="AH36" i="1"/>
  <c r="AJ36" i="1"/>
  <c r="AG36" i="1"/>
  <c r="R36" i="1"/>
  <c r="S37" i="1"/>
  <c r="N33" i="1"/>
  <c r="P33" i="1"/>
  <c r="AA32" i="1"/>
  <c r="V32" i="1"/>
  <c r="E39" i="1"/>
  <c r="D38" i="1"/>
  <c r="X11" i="1"/>
  <c r="V11" i="1"/>
  <c r="W12" i="1"/>
  <c r="Y12" i="1"/>
  <c r="AR10" i="1"/>
  <c r="Z10" i="1" s="1"/>
  <c r="AP10" i="1"/>
  <c r="U10" i="1" s="1"/>
  <c r="X31" i="1"/>
  <c r="AD31" i="1"/>
  <c r="AB31" i="1"/>
  <c r="D7" i="1" l="1"/>
  <c r="E6" i="1"/>
  <c r="D6" i="1" s="1"/>
  <c r="AK10" i="1"/>
  <c r="L10" i="1" s="1"/>
  <c r="AI10" i="1"/>
  <c r="P12" i="1"/>
  <c r="N12" i="1"/>
  <c r="H11" i="1"/>
  <c r="J11" i="1"/>
  <c r="O11" i="1"/>
  <c r="M11" i="1"/>
  <c r="G10" i="1"/>
  <c r="AG9" i="1"/>
  <c r="AH9" i="1"/>
  <c r="AJ9" i="1"/>
  <c r="F8" i="1"/>
  <c r="AF8" i="1"/>
  <c r="I12" i="1"/>
  <c r="K12" i="1"/>
  <c r="X10" i="1"/>
  <c r="V10" i="1"/>
  <c r="AC10" i="1"/>
  <c r="AA10" i="1"/>
  <c r="AA33" i="1"/>
  <c r="AC32" i="1"/>
  <c r="M35" i="1"/>
  <c r="O34" i="1"/>
  <c r="AM36" i="1"/>
  <c r="T36" i="1"/>
  <c r="E40" i="1"/>
  <c r="D40" i="1" s="1"/>
  <c r="D39" i="1"/>
  <c r="Y32" i="1"/>
  <c r="W32" i="1"/>
  <c r="AB11" i="1"/>
  <c r="AD11" i="1"/>
  <c r="S38" i="1"/>
  <c r="R37" i="1"/>
  <c r="AO35" i="1"/>
  <c r="AQ35" i="1"/>
  <c r="AN35" i="1"/>
  <c r="AR9" i="1"/>
  <c r="Z9" i="1" s="1"/>
  <c r="AP9" i="1"/>
  <c r="U9" i="1" s="1"/>
  <c r="T6" i="1"/>
  <c r="AM6" i="1"/>
  <c r="AB32" i="1"/>
  <c r="AD32" i="1"/>
  <c r="AM7" i="1"/>
  <c r="T7" i="1"/>
  <c r="K34" i="1"/>
  <c r="I34" i="1"/>
  <c r="AR34" i="1"/>
  <c r="Z34" i="1" s="1"/>
  <c r="AP34" i="1"/>
  <c r="U34" i="1" s="1"/>
  <c r="X33" i="1" s="1"/>
  <c r="Y11" i="1"/>
  <c r="W11" i="1"/>
  <c r="AF38" i="1"/>
  <c r="F38" i="1"/>
  <c r="AI36" i="1"/>
  <c r="G36" i="1" s="1"/>
  <c r="J35" i="1" s="1"/>
  <c r="AK36" i="1"/>
  <c r="L36" i="1" s="1"/>
  <c r="AO8" i="1"/>
  <c r="AN8" i="1"/>
  <c r="AQ8" i="1"/>
  <c r="AJ37" i="1"/>
  <c r="AH37" i="1"/>
  <c r="AG37" i="1"/>
  <c r="V33" i="1"/>
  <c r="H35" i="1"/>
  <c r="P34" i="1"/>
  <c r="N34" i="1"/>
  <c r="M10" i="1" l="1"/>
  <c r="O10" i="1"/>
  <c r="I11" i="1"/>
  <c r="K11" i="1"/>
  <c r="AI9" i="1"/>
  <c r="G9" i="1" s="1"/>
  <c r="AK9" i="1"/>
  <c r="L9" i="1" s="1"/>
  <c r="J10" i="1"/>
  <c r="H10" i="1"/>
  <c r="N11" i="1"/>
  <c r="P11" i="1"/>
  <c r="AF6" i="1"/>
  <c r="F6" i="1"/>
  <c r="AG8" i="1"/>
  <c r="AH8" i="1"/>
  <c r="AJ8" i="1"/>
  <c r="F7" i="1"/>
  <c r="AF7" i="1"/>
  <c r="AA34" i="1"/>
  <c r="AC33" i="1"/>
  <c r="X9" i="1"/>
  <c r="V9" i="1"/>
  <c r="AC9" i="1"/>
  <c r="AA9" i="1"/>
  <c r="M36" i="1"/>
  <c r="O35" i="1"/>
  <c r="AO7" i="1"/>
  <c r="AN7" i="1"/>
  <c r="AQ7" i="1"/>
  <c r="AD33" i="1"/>
  <c r="AB33" i="1"/>
  <c r="AB10" i="1"/>
  <c r="AD10" i="1"/>
  <c r="AH38" i="1"/>
  <c r="AG38" i="1"/>
  <c r="AJ38" i="1"/>
  <c r="V34" i="1"/>
  <c r="T37" i="1"/>
  <c r="AM37" i="1"/>
  <c r="I35" i="1"/>
  <c r="K35" i="1"/>
  <c r="AF39" i="1"/>
  <c r="F39" i="1"/>
  <c r="AF40" i="1"/>
  <c r="F40" i="1"/>
  <c r="AR35" i="1"/>
  <c r="Z35" i="1" s="1"/>
  <c r="AP35" i="1"/>
  <c r="U35" i="1" s="1"/>
  <c r="AK37" i="1"/>
  <c r="L37" i="1" s="1"/>
  <c r="O36" i="1" s="1"/>
  <c r="AI37" i="1"/>
  <c r="G37" i="1" s="1"/>
  <c r="W10" i="1"/>
  <c r="Y10" i="1"/>
  <c r="AQ36" i="1"/>
  <c r="AO36" i="1"/>
  <c r="AN36" i="1"/>
  <c r="AR8" i="1"/>
  <c r="Z8" i="1" s="1"/>
  <c r="AP8" i="1"/>
  <c r="U8" i="1" s="1"/>
  <c r="R38" i="1"/>
  <c r="S39" i="1"/>
  <c r="W33" i="1"/>
  <c r="Y33" i="1"/>
  <c r="H36" i="1"/>
  <c r="N35" i="1"/>
  <c r="P35" i="1"/>
  <c r="AO6" i="1"/>
  <c r="AQ6" i="1"/>
  <c r="AN6" i="1"/>
  <c r="AH6" i="1" l="1"/>
  <c r="AJ6" i="1"/>
  <c r="AG6" i="1"/>
  <c r="K10" i="1"/>
  <c r="I10" i="1"/>
  <c r="O9" i="1"/>
  <c r="M9" i="1"/>
  <c r="L8" i="1"/>
  <c r="AK8" i="1"/>
  <c r="AI8" i="1"/>
  <c r="G8" i="1" s="1"/>
  <c r="J9" i="1"/>
  <c r="H9" i="1"/>
  <c r="AH7" i="1"/>
  <c r="AG7" i="1"/>
  <c r="AJ7" i="1"/>
  <c r="P10" i="1"/>
  <c r="N10" i="1"/>
  <c r="V35" i="1"/>
  <c r="X34" i="1"/>
  <c r="AA35" i="1"/>
  <c r="AC34" i="1"/>
  <c r="V8" i="1"/>
  <c r="X8" i="1"/>
  <c r="H37" i="1"/>
  <c r="J36" i="1"/>
  <c r="W9" i="1"/>
  <c r="Y9" i="1"/>
  <c r="AD34" i="1"/>
  <c r="AB34" i="1"/>
  <c r="AP6" i="1"/>
  <c r="U6" i="1" s="1"/>
  <c r="AR6" i="1"/>
  <c r="Z6" i="1" s="1"/>
  <c r="W34" i="1"/>
  <c r="Y34" i="1"/>
  <c r="AH40" i="1"/>
  <c r="AG40" i="1"/>
  <c r="AJ40" i="1"/>
  <c r="P36" i="1"/>
  <c r="N36" i="1"/>
  <c r="AD9" i="1"/>
  <c r="AB9" i="1"/>
  <c r="AA8" i="1"/>
  <c r="AC8" i="1"/>
  <c r="S40" i="1"/>
  <c r="R40" i="1" s="1"/>
  <c r="R39" i="1"/>
  <c r="T38" i="1"/>
  <c r="AM38" i="1"/>
  <c r="AR7" i="1"/>
  <c r="Z7" i="1" s="1"/>
  <c r="AP7" i="1"/>
  <c r="U7" i="1" s="1"/>
  <c r="AO37" i="1"/>
  <c r="AN37" i="1"/>
  <c r="AQ37" i="1"/>
  <c r="AP36" i="1"/>
  <c r="U36" i="1" s="1"/>
  <c r="AR36" i="1"/>
  <c r="Z36" i="1" s="1"/>
  <c r="AI38" i="1"/>
  <c r="G38" i="1" s="1"/>
  <c r="AK38" i="1"/>
  <c r="L38" i="1" s="1"/>
  <c r="M37" i="1"/>
  <c r="K36" i="1"/>
  <c r="I36" i="1"/>
  <c r="AJ39" i="1"/>
  <c r="AH39" i="1"/>
  <c r="AG39" i="1"/>
  <c r="N9" i="1" l="1"/>
  <c r="P9" i="1"/>
  <c r="AK7" i="1"/>
  <c r="L7" i="1" s="1"/>
  <c r="AI7" i="1"/>
  <c r="G7" i="1" s="1"/>
  <c r="I9" i="1"/>
  <c r="K9" i="1"/>
  <c r="AI6" i="1"/>
  <c r="G6" i="1" s="1"/>
  <c r="AK6" i="1"/>
  <c r="L6" i="1" s="1"/>
  <c r="H8" i="1"/>
  <c r="J8" i="1"/>
  <c r="O8" i="1"/>
  <c r="M8" i="1"/>
  <c r="V36" i="1"/>
  <c r="X35" i="1"/>
  <c r="M38" i="1"/>
  <c r="O37" i="1"/>
  <c r="H38" i="1"/>
  <c r="J37" i="1"/>
  <c r="X7" i="1"/>
  <c r="V7" i="1"/>
  <c r="AA36" i="1"/>
  <c r="AC35" i="1"/>
  <c r="AQ38" i="1"/>
  <c r="AN38" i="1"/>
  <c r="AO38" i="1"/>
  <c r="X6" i="1"/>
  <c r="V6" i="1"/>
  <c r="X5" i="1"/>
  <c r="AC6" i="1"/>
  <c r="AA6" i="1"/>
  <c r="AC5" i="1"/>
  <c r="AC7" i="1"/>
  <c r="AA7" i="1"/>
  <c r="P37" i="1"/>
  <c r="N37" i="1"/>
  <c r="AM39" i="1"/>
  <c r="T39" i="1"/>
  <c r="AK40" i="1"/>
  <c r="L40" i="1" s="1"/>
  <c r="AI40" i="1"/>
  <c r="G40" i="1" s="1"/>
  <c r="AD35" i="1"/>
  <c r="AB35" i="1"/>
  <c r="AM40" i="1"/>
  <c r="T40" i="1"/>
  <c r="K37" i="1"/>
  <c r="I37" i="1"/>
  <c r="Y8" i="1"/>
  <c r="W8" i="1"/>
  <c r="AD8" i="1"/>
  <c r="AB8" i="1"/>
  <c r="AP37" i="1"/>
  <c r="U37" i="1" s="1"/>
  <c r="AR37" i="1"/>
  <c r="Z37" i="1" s="1"/>
  <c r="AI39" i="1"/>
  <c r="G39" i="1" s="1"/>
  <c r="AK39" i="1"/>
  <c r="L39" i="1" s="1"/>
  <c r="W35" i="1"/>
  <c r="Y35" i="1"/>
  <c r="O6" i="1" l="1"/>
  <c r="M6" i="1"/>
  <c r="O5" i="1"/>
  <c r="P8" i="1"/>
  <c r="N8" i="1"/>
  <c r="H7" i="1"/>
  <c r="J7" i="1"/>
  <c r="M7" i="1"/>
  <c r="O7" i="1"/>
  <c r="J6" i="1"/>
  <c r="J5" i="1"/>
  <c r="H6" i="1"/>
  <c r="I8" i="1"/>
  <c r="K8" i="1"/>
  <c r="M39" i="1"/>
  <c r="O39" i="1"/>
  <c r="O38" i="1"/>
  <c r="J39" i="1"/>
  <c r="H39" i="1"/>
  <c r="J38" i="1"/>
  <c r="AA37" i="1"/>
  <c r="AC36" i="1"/>
  <c r="V37" i="1"/>
  <c r="X36" i="1"/>
  <c r="AD6" i="1"/>
  <c r="AB6" i="1"/>
  <c r="H40" i="1"/>
  <c r="J40" i="1"/>
  <c r="M40" i="1"/>
  <c r="O40" i="1"/>
  <c r="I38" i="1"/>
  <c r="K38" i="1"/>
  <c r="AD36" i="1"/>
  <c r="AB36" i="1"/>
  <c r="AD7" i="1"/>
  <c r="AB7" i="1"/>
  <c r="Y6" i="1"/>
  <c r="W6" i="1"/>
  <c r="Y7" i="1"/>
  <c r="W7" i="1"/>
  <c r="P38" i="1"/>
  <c r="N38" i="1"/>
  <c r="AQ40" i="1"/>
  <c r="AN40" i="1"/>
  <c r="AO40" i="1"/>
  <c r="AO39" i="1"/>
  <c r="AN39" i="1"/>
  <c r="AQ39" i="1"/>
  <c r="AP38" i="1"/>
  <c r="U38" i="1" s="1"/>
  <c r="AR38" i="1"/>
  <c r="Z38" i="1" s="1"/>
  <c r="Y36" i="1"/>
  <c r="W36" i="1"/>
  <c r="N7" i="1" l="1"/>
  <c r="P7" i="1"/>
  <c r="K7" i="1"/>
  <c r="I7" i="1"/>
  <c r="K6" i="1"/>
  <c r="I6" i="1"/>
  <c r="P6" i="1"/>
  <c r="N6" i="1"/>
  <c r="AA38" i="1"/>
  <c r="AC37" i="1"/>
  <c r="V38" i="1"/>
  <c r="X37" i="1"/>
  <c r="AP39" i="1"/>
  <c r="U39" i="1" s="1"/>
  <c r="X38" i="1" s="1"/>
  <c r="AR39" i="1"/>
  <c r="Z39" i="1" s="1"/>
  <c r="K39" i="1"/>
  <c r="I39" i="1"/>
  <c r="P40" i="1"/>
  <c r="N40" i="1"/>
  <c r="Y37" i="1"/>
  <c r="W37" i="1"/>
  <c r="AR40" i="1"/>
  <c r="Z40" i="1" s="1"/>
  <c r="AP40" i="1"/>
  <c r="U40" i="1" s="1"/>
  <c r="I40" i="1"/>
  <c r="K40" i="1"/>
  <c r="AB37" i="1"/>
  <c r="AD37" i="1"/>
  <c r="P39" i="1"/>
  <c r="N39" i="1"/>
  <c r="V40" i="1" l="1"/>
  <c r="X40" i="1"/>
  <c r="AA40" i="1"/>
  <c r="AC40" i="1"/>
  <c r="AC39" i="1"/>
  <c r="AA39" i="1"/>
  <c r="AC38" i="1"/>
  <c r="AB38" i="1"/>
  <c r="AD38" i="1"/>
  <c r="Y38" i="1"/>
  <c r="W38" i="1"/>
  <c r="V39" i="1"/>
  <c r="X39" i="1"/>
  <c r="AB40" i="1" l="1"/>
  <c r="AD40" i="1"/>
  <c r="Y40" i="1"/>
  <c r="W40" i="1"/>
  <c r="AD39" i="1"/>
  <c r="AB39" i="1"/>
  <c r="W39" i="1"/>
  <c r="Y39" i="1"/>
</calcChain>
</file>

<file path=xl/sharedStrings.xml><?xml version="1.0" encoding="utf-8"?>
<sst xmlns="http://schemas.openxmlformats.org/spreadsheetml/2006/main" count="54" uniqueCount="35">
  <si>
    <t>Black-Scholes Worksheet</t>
  </si>
  <si>
    <t xml:space="preserve">Strike = </t>
  </si>
  <si>
    <t>Block 1 Calculations</t>
  </si>
  <si>
    <t>Block 2 Calculations</t>
  </si>
  <si>
    <t>Formulas</t>
  </si>
  <si>
    <t>Overall Delta</t>
  </si>
  <si>
    <t>Stock Price</t>
  </si>
  <si>
    <t>Call Option</t>
  </si>
  <si>
    <t>Call Change</t>
  </si>
  <si>
    <t>%</t>
  </si>
  <si>
    <t>Call delta</t>
  </si>
  <si>
    <t>Call Overall Delta</t>
  </si>
  <si>
    <t>Put Option</t>
  </si>
  <si>
    <t>Put Change</t>
  </si>
  <si>
    <t>Put Delta</t>
  </si>
  <si>
    <t>Put Overall Delta</t>
  </si>
  <si>
    <t>Call change</t>
  </si>
  <si>
    <t>Delta</t>
  </si>
  <si>
    <t>d1</t>
  </si>
  <si>
    <t>d2</t>
  </si>
  <si>
    <t>N(d1)</t>
  </si>
  <si>
    <t>N(d2)</t>
  </si>
  <si>
    <t>N(-d1)</t>
  </si>
  <si>
    <t>N(-d2)</t>
  </si>
  <si>
    <t>Today</t>
  </si>
  <si>
    <t>Expiration</t>
  </si>
  <si>
    <t>Days to Expire:</t>
  </si>
  <si>
    <t>Time (years)</t>
  </si>
  <si>
    <t>Strike Price</t>
  </si>
  <si>
    <t>Risk Free Rate</t>
  </si>
  <si>
    <t>Volatility (sigma)</t>
  </si>
  <si>
    <t>stock % cng.</t>
  </si>
  <si>
    <t>stk $ change</t>
  </si>
  <si>
    <t>Block 1</t>
  </si>
  <si>
    <t>Block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</si>
</sst>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/>
    <xf numFmtId="0" fontId="2" fillId="0" borderId="0" xfId="1"/>
    <xf numFmtId="0" fontId="4" fillId="2" borderId="1" xfId="1" applyFont="1" applyFill="1" applyBorder="1"/>
    <xf numFmtId="43" fontId="4" fillId="2" borderId="2" xfId="1" applyNumberFormat="1" applyFont="1" applyFill="1" applyBorder="1"/>
    <xf numFmtId="0" fontId="2" fillId="2" borderId="2" xfId="1" applyFill="1" applyBorder="1"/>
    <xf numFmtId="0" fontId="4" fillId="2" borderId="2" xfId="1" applyFont="1" applyFill="1" applyBorder="1"/>
    <xf numFmtId="0" fontId="2" fillId="2" borderId="3" xfId="1" applyFill="1" applyBorder="1"/>
    <xf numFmtId="0" fontId="2" fillId="3" borderId="1" xfId="1" applyFill="1" applyBorder="1"/>
    <xf numFmtId="0" fontId="2" fillId="3" borderId="2" xfId="1" applyFill="1" applyBorder="1"/>
    <xf numFmtId="0" fontId="2" fillId="3" borderId="3" xfId="1" applyFill="1" applyBorder="1"/>
    <xf numFmtId="14" fontId="2" fillId="0" borderId="0" xfId="1" applyNumberFormat="1" applyFill="1"/>
    <xf numFmtId="0" fontId="4" fillId="4" borderId="2" xfId="1" applyFont="1" applyFill="1" applyBorder="1" applyAlignment="1">
      <alignment horizontal="center" wrapText="1"/>
    </xf>
    <xf numFmtId="0" fontId="2" fillId="4" borderId="2" xfId="1" applyFill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4" fillId="5" borderId="2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4" fillId="6" borderId="4" xfId="1" applyFont="1" applyFill="1" applyBorder="1" applyAlignment="1">
      <alignment horizontal="center" wrapText="1"/>
    </xf>
    <xf numFmtId="0" fontId="2" fillId="6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4" xfId="1" applyFill="1" applyBorder="1" applyAlignment="1">
      <alignment horizontal="center" wrapText="1"/>
    </xf>
    <xf numFmtId="14" fontId="4" fillId="7" borderId="0" xfId="1" applyNumberFormat="1" applyFont="1" applyFill="1"/>
    <xf numFmtId="14" fontId="4" fillId="0" borderId="0" xfId="1" applyNumberFormat="1" applyFont="1" applyFill="1"/>
    <xf numFmtId="43" fontId="2" fillId="0" borderId="0" xfId="1" applyNumberFormat="1"/>
    <xf numFmtId="43" fontId="0" fillId="4" borderId="0" xfId="2" applyFont="1" applyFill="1"/>
    <xf numFmtId="164" fontId="0" fillId="7" borderId="0" xfId="3" applyNumberFormat="1" applyFont="1" applyFill="1"/>
    <xf numFmtId="43" fontId="0" fillId="4" borderId="0" xfId="3" applyNumberFormat="1" applyFont="1" applyFill="1"/>
    <xf numFmtId="43" fontId="2" fillId="0" borderId="0" xfId="2" applyFont="1"/>
    <xf numFmtId="9" fontId="0" fillId="0" borderId="0" xfId="3" applyFont="1" applyFill="1"/>
    <xf numFmtId="43" fontId="0" fillId="0" borderId="0" xfId="3" applyNumberFormat="1" applyFont="1"/>
    <xf numFmtId="43" fontId="2" fillId="5" borderId="0" xfId="1" applyNumberFormat="1" applyFill="1"/>
    <xf numFmtId="9" fontId="0" fillId="5" borderId="0" xfId="3" applyFont="1" applyFill="1"/>
    <xf numFmtId="164" fontId="0" fillId="4" borderId="0" xfId="3" applyNumberFormat="1" applyFont="1" applyFill="1"/>
    <xf numFmtId="43" fontId="2" fillId="0" borderId="0" xfId="2" applyFont="1" applyFill="1"/>
    <xf numFmtId="43" fontId="0" fillId="0" borderId="0" xfId="3" applyNumberFormat="1" applyFont="1" applyFill="1"/>
    <xf numFmtId="9" fontId="0" fillId="0" borderId="0" xfId="3" applyFont="1"/>
    <xf numFmtId="43" fontId="2" fillId="6" borderId="0" xfId="1" applyNumberFormat="1" applyFill="1"/>
    <xf numFmtId="9" fontId="0" fillId="6" borderId="0" xfId="3" applyFont="1" applyFill="1"/>
    <xf numFmtId="0" fontId="2" fillId="0" borderId="0" xfId="1" applyFill="1"/>
    <xf numFmtId="0" fontId="5" fillId="0" borderId="0" xfId="1" applyFont="1"/>
    <xf numFmtId="43" fontId="0" fillId="0" borderId="0" xfId="2" applyFont="1"/>
    <xf numFmtId="0" fontId="2" fillId="0" borderId="0" xfId="1" applyAlignment="1">
      <alignment horizontal="center"/>
    </xf>
    <xf numFmtId="43" fontId="0" fillId="7" borderId="0" xfId="2" applyFont="1" applyFill="1"/>
    <xf numFmtId="43" fontId="0" fillId="0" borderId="0" xfId="2" applyFont="1" applyFill="1"/>
    <xf numFmtId="0" fontId="2" fillId="0" borderId="0" xfId="1" applyFill="1" applyAlignment="1">
      <alignment horizontal="center"/>
    </xf>
    <xf numFmtId="43" fontId="4" fillId="7" borderId="5" xfId="2" applyFont="1" applyFill="1" applyBorder="1"/>
    <xf numFmtId="10" fontId="2" fillId="0" borderId="0" xfId="1" applyNumberFormat="1" applyFill="1"/>
    <xf numFmtId="43" fontId="0" fillId="0" borderId="0" xfId="2" applyNumberFormat="1" applyFont="1" applyFill="1"/>
    <xf numFmtId="10" fontId="2" fillId="7" borderId="0" xfId="1" applyNumberFormat="1" applyFill="1"/>
    <xf numFmtId="165" fontId="0" fillId="7" borderId="0" xfId="2" applyNumberFormat="1" applyFont="1" applyFill="1"/>
    <xf numFmtId="43" fontId="4" fillId="4" borderId="1" xfId="2" applyFont="1" applyFill="1" applyBorder="1"/>
    <xf numFmtId="164" fontId="1" fillId="4" borderId="2" xfId="3" applyNumberFormat="1" applyFont="1" applyFill="1" applyBorder="1"/>
    <xf numFmtId="43" fontId="1" fillId="4" borderId="2" xfId="3" applyNumberFormat="1" applyFont="1" applyFill="1" applyBorder="1"/>
    <xf numFmtId="43" fontId="4" fillId="0" borderId="2" xfId="2" applyFont="1" applyBorder="1"/>
    <xf numFmtId="43" fontId="4" fillId="0" borderId="2" xfId="1" applyNumberFormat="1" applyFont="1" applyBorder="1"/>
    <xf numFmtId="9" fontId="1" fillId="0" borderId="2" xfId="3" applyFont="1" applyFill="1" applyBorder="1"/>
    <xf numFmtId="43" fontId="1" fillId="0" borderId="2" xfId="3" applyNumberFormat="1" applyFont="1" applyBorder="1"/>
    <xf numFmtId="43" fontId="4" fillId="5" borderId="2" xfId="1" applyNumberFormat="1" applyFont="1" applyFill="1" applyBorder="1"/>
    <xf numFmtId="9" fontId="1" fillId="5" borderId="2" xfId="3" applyFont="1" applyFill="1" applyBorder="1"/>
    <xf numFmtId="43" fontId="4" fillId="5" borderId="3" xfId="1" applyNumberFormat="1" applyFont="1" applyFill="1" applyBorder="1"/>
    <xf numFmtId="43" fontId="4" fillId="0" borderId="2" xfId="2" applyFont="1" applyFill="1" applyBorder="1"/>
    <xf numFmtId="43" fontId="1" fillId="0" borderId="2" xfId="3" applyNumberFormat="1" applyFont="1" applyFill="1" applyBorder="1"/>
    <xf numFmtId="9" fontId="1" fillId="0" borderId="2" xfId="3" applyFont="1" applyBorder="1"/>
    <xf numFmtId="43" fontId="4" fillId="6" borderId="2" xfId="1" applyNumberFormat="1" applyFont="1" applyFill="1" applyBorder="1"/>
    <xf numFmtId="9" fontId="1" fillId="6" borderId="2" xfId="3" applyFont="1" applyFill="1" applyBorder="1"/>
    <xf numFmtId="43" fontId="4" fillId="6" borderId="3" xfId="1" applyNumberFormat="1" applyFont="1" applyFill="1" applyBorder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53789</xdr:colOff>
      <xdr:row>7</xdr:row>
      <xdr:rowOff>145880</xdr:rowOff>
    </xdr:from>
    <xdr:to>
      <xdr:col>48</xdr:col>
      <xdr:colOff>575983</xdr:colOff>
      <xdr:row>10</xdr:row>
      <xdr:rowOff>55906</xdr:rowOff>
    </xdr:to>
    <xdr:pic>
      <xdr:nvPicPr>
        <xdr:cNvPr id="2" name="Picture 1" descr="d_{1}=\frac{\ln(\frac{S}{K})+(r+\frac{\sigma^{2}}{2})(T-t)}{\sigma\sqrt{T-t}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2469" y="1944200"/>
          <a:ext cx="2350994" cy="504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89649</xdr:colOff>
      <xdr:row>11</xdr:row>
      <xdr:rowOff>44822</xdr:rowOff>
    </xdr:from>
    <xdr:to>
      <xdr:col>49</xdr:col>
      <xdr:colOff>21517</xdr:colOff>
      <xdr:row>13</xdr:row>
      <xdr:rowOff>139847</xdr:rowOff>
    </xdr:to>
    <xdr:pic>
      <xdr:nvPicPr>
        <xdr:cNvPr id="3" name="Picture 2" descr="d_{2}=\frac{\ln(\frac{S}{K})+(r-\frac{\sigma^{2}}{2})(T-t)}{\sigma\sqrt{T-t}}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8329" y="2643242"/>
          <a:ext cx="2370268" cy="498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39118</xdr:colOff>
      <xdr:row>2</xdr:row>
      <xdr:rowOff>29343</xdr:rowOff>
    </xdr:from>
    <xdr:to>
      <xdr:col>49</xdr:col>
      <xdr:colOff>372604</xdr:colOff>
      <xdr:row>3</xdr:row>
      <xdr:rowOff>69358</xdr:rowOff>
    </xdr:to>
    <xdr:pic>
      <xdr:nvPicPr>
        <xdr:cNvPr id="4" name="Picture 3" descr="C(S,t)=N(d_{1})~S-N(d_{2})~K e^{-r(T-t)}\,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87798" y="837063"/>
          <a:ext cx="2771886" cy="238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13042</xdr:colOff>
      <xdr:row>4</xdr:row>
      <xdr:rowOff>38302</xdr:rowOff>
    </xdr:from>
    <xdr:to>
      <xdr:col>50</xdr:col>
      <xdr:colOff>387318</xdr:colOff>
      <xdr:row>6</xdr:row>
      <xdr:rowOff>99263</xdr:rowOff>
    </xdr:to>
    <xdr:pic>
      <xdr:nvPicPr>
        <xdr:cNvPr id="5" name="Picture 4" descr="\begin{array}[b]{rcl}&#10; P(S,t) &amp;= &amp;Ke^{-r(T-t)}-S+C(S,t)\\&#10;  &amp;= &amp;N(-d_{2})~K e^{-r(T-t)}-N(-d_{1})~S\\&#10;\end{array}.\,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1722" y="1242262"/>
          <a:ext cx="3422276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17.44140625" style="2" customWidth="1"/>
    <col min="2" max="2" width="13.77734375" style="2" bestFit="1" customWidth="1"/>
    <col min="3" max="3" width="3.33203125" style="2" customWidth="1"/>
    <col min="4" max="4" width="8.109375" style="2" bestFit="1" customWidth="1"/>
    <col min="5" max="5" width="6.6640625" style="2" customWidth="1"/>
    <col min="6" max="6" width="8.21875" style="2" bestFit="1" customWidth="1"/>
    <col min="7" max="7" width="8.109375" style="2" bestFit="1" customWidth="1"/>
    <col min="8" max="8" width="9.88671875" style="2" customWidth="1"/>
    <col min="9" max="9" width="8" style="2" customWidth="1"/>
    <col min="10" max="10" width="8.21875" style="2" customWidth="1"/>
    <col min="11" max="11" width="8.44140625" style="2" customWidth="1"/>
    <col min="12" max="12" width="8.109375" style="2" bestFit="1" customWidth="1"/>
    <col min="13" max="13" width="8.5546875" style="2" bestFit="1" customWidth="1"/>
    <col min="14" max="14" width="6.77734375" style="2" customWidth="1"/>
    <col min="15" max="15" width="8.21875" style="2" customWidth="1"/>
    <col min="16" max="16" width="8.88671875" style="2" customWidth="1"/>
    <col min="17" max="17" width="5.5546875" style="2" customWidth="1"/>
    <col min="18" max="18" width="8.109375" style="2" bestFit="1" customWidth="1"/>
    <col min="19" max="19" width="7.109375" style="2" customWidth="1"/>
    <col min="20" max="20" width="8.33203125" style="2" customWidth="1"/>
    <col min="21" max="21" width="8.109375" style="2" bestFit="1" customWidth="1"/>
    <col min="22" max="22" width="8.77734375" style="2" customWidth="1"/>
    <col min="23" max="23" width="9" style="2" customWidth="1"/>
    <col min="24" max="24" width="9.88671875" style="2" customWidth="1"/>
    <col min="25" max="25" width="8.88671875" style="2"/>
    <col min="26" max="26" width="8" style="2" customWidth="1"/>
    <col min="27" max="27" width="8.6640625" style="2" customWidth="1"/>
    <col min="28" max="28" width="7.109375" style="2" customWidth="1"/>
    <col min="29" max="30" width="8.33203125" style="2" customWidth="1"/>
    <col min="31" max="16384" width="8.88671875" style="2"/>
  </cols>
  <sheetData>
    <row r="1" spans="1:46" ht="16.2" thickBot="1" x14ac:dyDescent="0.35">
      <c r="A1" s="1" t="s">
        <v>0</v>
      </c>
      <c r="D1" s="3"/>
      <c r="E1" s="4"/>
      <c r="F1" s="5"/>
      <c r="G1" s="5"/>
      <c r="H1" s="5"/>
      <c r="I1" s="6" t="s">
        <v>1</v>
      </c>
      <c r="J1" s="4">
        <f>B9</f>
        <v>50</v>
      </c>
      <c r="K1" s="5"/>
      <c r="L1" s="5"/>
      <c r="M1" s="5"/>
      <c r="N1" s="5"/>
      <c r="O1" s="5"/>
      <c r="P1" s="7"/>
      <c r="R1" s="3"/>
      <c r="S1" s="4"/>
      <c r="T1" s="5"/>
      <c r="U1" s="5"/>
      <c r="V1" s="5"/>
      <c r="W1" s="6" t="s">
        <v>1</v>
      </c>
      <c r="X1" s="4">
        <f>B10</f>
        <v>45</v>
      </c>
      <c r="Y1" s="5"/>
      <c r="Z1" s="5"/>
      <c r="AA1" s="5"/>
      <c r="AB1" s="5"/>
      <c r="AC1" s="5"/>
      <c r="AD1" s="7"/>
      <c r="AF1" s="8" t="s">
        <v>2</v>
      </c>
      <c r="AG1" s="9"/>
      <c r="AH1" s="9"/>
      <c r="AI1" s="9"/>
      <c r="AJ1" s="9"/>
      <c r="AK1" s="10"/>
      <c r="AM1" s="8" t="s">
        <v>3</v>
      </c>
      <c r="AN1" s="9"/>
      <c r="AO1" s="9"/>
      <c r="AP1" s="9"/>
      <c r="AQ1" s="9"/>
      <c r="AR1" s="10"/>
      <c r="AT1" s="2" t="s">
        <v>4</v>
      </c>
    </row>
    <row r="2" spans="1:46" ht="47.4" thickBot="1" x14ac:dyDescent="0.35">
      <c r="B2" s="11"/>
      <c r="C2" s="11"/>
      <c r="D2" s="12" t="s">
        <v>6</v>
      </c>
      <c r="E2" s="13" t="s">
        <v>31</v>
      </c>
      <c r="F2" s="13" t="s">
        <v>32</v>
      </c>
      <c r="G2" s="14" t="s">
        <v>7</v>
      </c>
      <c r="H2" s="15" t="s">
        <v>8</v>
      </c>
      <c r="I2" s="15" t="s">
        <v>9</v>
      </c>
      <c r="J2" s="16" t="s">
        <v>10</v>
      </c>
      <c r="K2" s="17" t="s">
        <v>11</v>
      </c>
      <c r="L2" s="18" t="s">
        <v>12</v>
      </c>
      <c r="M2" s="19" t="s">
        <v>13</v>
      </c>
      <c r="N2" s="19" t="s">
        <v>9</v>
      </c>
      <c r="O2" s="19" t="s">
        <v>14</v>
      </c>
      <c r="P2" s="19" t="s">
        <v>15</v>
      </c>
      <c r="Q2" s="20"/>
      <c r="R2" s="21" t="s">
        <v>6</v>
      </c>
      <c r="S2" s="13" t="s">
        <v>31</v>
      </c>
      <c r="T2" s="13" t="s">
        <v>32</v>
      </c>
      <c r="U2" s="22" t="s">
        <v>7</v>
      </c>
      <c r="V2" s="23" t="s">
        <v>16</v>
      </c>
      <c r="W2" s="23" t="s">
        <v>9</v>
      </c>
      <c r="X2" s="23" t="s">
        <v>10</v>
      </c>
      <c r="Y2" s="24" t="s">
        <v>11</v>
      </c>
      <c r="Z2" s="25" t="s">
        <v>12</v>
      </c>
      <c r="AA2" s="26" t="s">
        <v>13</v>
      </c>
      <c r="AB2" s="26" t="s">
        <v>9</v>
      </c>
      <c r="AC2" s="26" t="s">
        <v>17</v>
      </c>
      <c r="AD2" s="26" t="s">
        <v>5</v>
      </c>
      <c r="AE2" s="27"/>
      <c r="AF2" s="28" t="s">
        <v>18</v>
      </c>
      <c r="AG2" s="28" t="s">
        <v>19</v>
      </c>
      <c r="AH2" s="28" t="s">
        <v>20</v>
      </c>
      <c r="AI2" s="28" t="s">
        <v>21</v>
      </c>
      <c r="AJ2" s="29" t="s">
        <v>22</v>
      </c>
      <c r="AK2" s="29" t="s">
        <v>23</v>
      </c>
      <c r="AL2" s="29"/>
      <c r="AM2" s="23" t="s">
        <v>18</v>
      </c>
      <c r="AN2" s="23" t="s">
        <v>19</v>
      </c>
      <c r="AO2" s="23" t="s">
        <v>20</v>
      </c>
      <c r="AP2" s="23" t="s">
        <v>21</v>
      </c>
      <c r="AQ2" s="30" t="s">
        <v>22</v>
      </c>
      <c r="AR2" s="30" t="s">
        <v>23</v>
      </c>
    </row>
    <row r="3" spans="1:46" ht="15.6" x14ac:dyDescent="0.3">
      <c r="A3" s="2" t="s">
        <v>24</v>
      </c>
      <c r="B3" s="31">
        <v>40925</v>
      </c>
      <c r="C3" s="32"/>
      <c r="D3" s="34">
        <f t="shared" ref="D3:D22" si="0">$D$23+$D$23*E3</f>
        <v>76.454999999999998</v>
      </c>
      <c r="E3" s="35">
        <v>0.5</v>
      </c>
      <c r="F3" s="36">
        <f t="shared" ref="F3:F43" si="1">D3-$D$23</f>
        <v>25.484999999999999</v>
      </c>
      <c r="G3" s="37">
        <f t="shared" ref="G3:G43" si="2">D3*AH3-$B$9*EXP(-$B$14*$B$6)*AI3</f>
        <v>26.479624071592056</v>
      </c>
      <c r="H3" s="33">
        <f t="shared" ref="H3:H22" si="3">G3-$G$23</f>
        <v>24.587361636979441</v>
      </c>
      <c r="I3" s="38">
        <f>H3/$G$23</f>
        <v>12.993631954656955</v>
      </c>
      <c r="J3" s="39">
        <f t="shared" ref="J3:J42" si="4">(G3-G4)/(D3-D4)</f>
        <v>0.99999093913231707</v>
      </c>
      <c r="K3" s="33">
        <f t="shared" ref="K3:K22" si="5">H3/F3</f>
        <v>0.96477777661288766</v>
      </c>
      <c r="L3" s="40">
        <f t="shared" ref="L3:L43" si="6">-D3*AJ3+$B$9*EXP(-$B$14*$B$6)*AK3</f>
        <v>4.6236149221846435E-11</v>
      </c>
      <c r="M3" s="40">
        <f t="shared" ref="M3:M22" si="7">L3-$L$23</f>
        <v>-0.89763836302056066</v>
      </c>
      <c r="N3" s="41">
        <f t="shared" ref="N3:N21" si="8">M3/$L$23</f>
        <v>-0.99999999994849131</v>
      </c>
      <c r="O3" s="40">
        <f t="shared" ref="O3:O43" si="9">(L3-L4)/(D3-D4)</f>
        <v>-9.0608676833597625E-6</v>
      </c>
      <c r="P3" s="40">
        <f t="shared" ref="P3:P22" si="10">M3/F3</f>
        <v>-3.5222223387112443E-2</v>
      </c>
      <c r="Q3" s="33"/>
      <c r="R3" s="34">
        <f t="shared" ref="R3:R22" si="11">$D$23+$D$23*S3</f>
        <v>76.454999999999998</v>
      </c>
      <c r="S3" s="42">
        <f>E3</f>
        <v>0.5</v>
      </c>
      <c r="T3" s="36">
        <f t="shared" ref="T3:T43" si="12">R3-$D$23</f>
        <v>25.484999999999999</v>
      </c>
      <c r="U3" s="43">
        <f t="shared" ref="U3:U43" si="13">R3*AO3-$B$10*EXP(-$B$14*$B$6)*AP3</f>
        <v>31.477161664391232</v>
      </c>
      <c r="V3" s="44">
        <f t="shared" ref="V3:V43" si="14">U3-$U$23</f>
        <v>25.448379753788686</v>
      </c>
      <c r="W3" s="45">
        <f>V3/$U$23</f>
        <v>4.2211478423251254</v>
      </c>
      <c r="X3" s="44">
        <f t="shared" ref="X3:X43" si="15">(U3-U4)/(R3-R4)</f>
        <v>0.99999999610751833</v>
      </c>
      <c r="Y3" s="33">
        <f>V3/T3</f>
        <v>0.99856306665837502</v>
      </c>
      <c r="Z3" s="46">
        <f t="shared" ref="Z3:Z43" si="16">-R3*AQ3+$B$10*EXP(-$B$14*$B$6)*AR3</f>
        <v>3.1529402083032709E-16</v>
      </c>
      <c r="AA3" s="46">
        <f t="shared" ref="AA3:AA22" si="17">Z3-$Z$23</f>
        <v>-3.6620246211316897E-2</v>
      </c>
      <c r="AB3" s="47">
        <f t="shared" ref="AB3:AB22" si="18">AA3/$Z$23</f>
        <v>-0.99999999999999145</v>
      </c>
      <c r="AC3" s="46">
        <f t="shared" ref="AC3:AC42" si="19">(Z3-Z4)/(R3-R4)</f>
        <v>-3.8924819313460109E-9</v>
      </c>
      <c r="AD3" s="46">
        <f t="shared" ref="AD3:AD22" si="20">AA3/T3</f>
        <v>-1.4369333416251479E-3</v>
      </c>
      <c r="AE3" s="33"/>
      <c r="AF3" s="2">
        <f t="shared" ref="AF3:AF34" si="21">(LN(D3/$B$9)+($B$14+$B$15^2/2)*$B$6)/$B$15/$B$6^0.5</f>
        <v>6.4375644106749181</v>
      </c>
      <c r="AG3" s="2">
        <f t="shared" ref="AG3:AG34" si="22">AF3-$B$15*$B$6^0.5</f>
        <v>6.3711766324631842</v>
      </c>
      <c r="AH3" s="2">
        <f t="shared" ref="AH3:AI22" si="23">NORMSDIST(AF3)</f>
        <v>0.99999999993929711</v>
      </c>
      <c r="AI3" s="2">
        <f t="shared" si="23"/>
        <v>0.99999999990620825</v>
      </c>
      <c r="AJ3" s="2">
        <f>NORMSDIST(-AF3)</f>
        <v>6.0702904988429163E-11</v>
      </c>
      <c r="AK3" s="2">
        <f>NORMSDIST(-AG3)</f>
        <v>9.3791725685517661E-11</v>
      </c>
      <c r="AM3" s="48">
        <f t="shared" ref="AM3:AM34" si="24">(LN(R3/$B$10)+($B$14+$B$15^2/2)*$B$6)/$B$15/$B$6^0.5</f>
        <v>8.0246112812870702</v>
      </c>
      <c r="AN3" s="2">
        <f t="shared" ref="AN3:AN34" si="25">AM3-$B$15*$B$6^0.5</f>
        <v>7.9582235030753363</v>
      </c>
      <c r="AO3" s="2">
        <f t="shared" ref="AO3:AP22" si="26">NORMSDIST(AM3)</f>
        <v>0.99999999999999944</v>
      </c>
      <c r="AP3" s="2">
        <f t="shared" si="26"/>
        <v>0.99999999999999911</v>
      </c>
      <c r="AQ3" s="2">
        <f>NORMSDIST(-AM3)</f>
        <v>5.0923964016756937E-16</v>
      </c>
      <c r="AR3" s="2">
        <f>NORMSDIST(-AN3)</f>
        <v>8.7263443869796667E-16</v>
      </c>
    </row>
    <row r="4" spans="1:46" ht="15.6" x14ac:dyDescent="0.3">
      <c r="A4" s="2" t="s">
        <v>25</v>
      </c>
      <c r="B4" s="31">
        <v>40956</v>
      </c>
      <c r="C4" s="32"/>
      <c r="D4" s="34">
        <f t="shared" si="0"/>
        <v>63.712499999999999</v>
      </c>
      <c r="E4" s="35">
        <v>0.25</v>
      </c>
      <c r="F4" s="36">
        <f t="shared" si="1"/>
        <v>12.7425</v>
      </c>
      <c r="G4" s="37">
        <f t="shared" si="2"/>
        <v>13.737239529698506</v>
      </c>
      <c r="H4" s="33">
        <f t="shared" si="3"/>
        <v>11.844977095085891</v>
      </c>
      <c r="I4" s="38">
        <f t="shared" ref="I4:I43" si="27">H4/$G$23</f>
        <v>6.2596904522446977</v>
      </c>
      <c r="J4" s="39">
        <f t="shared" si="4"/>
        <v>0.99811772937220888</v>
      </c>
      <c r="K4" s="33">
        <f t="shared" si="5"/>
        <v>0.92956461409345825</v>
      </c>
      <c r="L4" s="40">
        <f t="shared" si="6"/>
        <v>1.15458152691361E-4</v>
      </c>
      <c r="M4" s="40">
        <f t="shared" si="7"/>
        <v>-0.89752290491410547</v>
      </c>
      <c r="N4" s="41">
        <f t="shared" si="8"/>
        <v>-0.99987137564809858</v>
      </c>
      <c r="O4" s="40">
        <f t="shared" si="9"/>
        <v>-1.8822706277908559E-3</v>
      </c>
      <c r="P4" s="40">
        <f t="shared" si="10"/>
        <v>-7.0435385906541539E-2</v>
      </c>
      <c r="Q4" s="33"/>
      <c r="R4" s="34">
        <f t="shared" si="11"/>
        <v>63.712499999999999</v>
      </c>
      <c r="S4" s="42">
        <f>E4</f>
        <v>0.25</v>
      </c>
      <c r="T4" s="36">
        <f t="shared" si="12"/>
        <v>12.7425</v>
      </c>
      <c r="U4" s="43">
        <f t="shared" si="13"/>
        <v>18.73466171399118</v>
      </c>
      <c r="V4" s="44">
        <f t="shared" si="14"/>
        <v>12.705879803388633</v>
      </c>
      <c r="W4" s="45">
        <f t="shared" ref="W4:W43" si="28">V4/$U$23</f>
        <v>2.1075368112161059</v>
      </c>
      <c r="X4" s="44">
        <f t="shared" si="15"/>
        <v>0.999994998016696</v>
      </c>
      <c r="Y4" s="33">
        <f>V4/T4</f>
        <v>0.9971261372092316</v>
      </c>
      <c r="Z4" s="46">
        <f t="shared" si="16"/>
        <v>4.9599951325470559E-8</v>
      </c>
      <c r="AA4" s="46">
        <f t="shared" si="17"/>
        <v>-3.6620196611365882E-2</v>
      </c>
      <c r="AB4" s="47">
        <f t="shared" si="18"/>
        <v>-0.99999864555931595</v>
      </c>
      <c r="AC4" s="46">
        <f t="shared" si="19"/>
        <v>-5.001983302736415E-6</v>
      </c>
      <c r="AD4" s="46">
        <f t="shared" si="20"/>
        <v>-2.8738627907683644E-3</v>
      </c>
      <c r="AE4" s="33"/>
      <c r="AF4" s="2">
        <f t="shared" si="21"/>
        <v>3.691252337804118</v>
      </c>
      <c r="AG4" s="2">
        <f t="shared" si="22"/>
        <v>3.6248645595923836</v>
      </c>
      <c r="AH4" s="2">
        <f t="shared" si="23"/>
        <v>0.9998884236927098</v>
      </c>
      <c r="AI4" s="2">
        <f t="shared" si="23"/>
        <v>0.99985544353600742</v>
      </c>
      <c r="AJ4" s="2">
        <f t="shared" ref="AJ4:AK43" si="29">NORMSDIST(-AF4)</f>
        <v>1.1157630729017072E-4</v>
      </c>
      <c r="AK4" s="2">
        <f t="shared" si="29"/>
        <v>1.445564639925625E-4</v>
      </c>
      <c r="AM4" s="48">
        <f t="shared" si="24"/>
        <v>5.2782992084162697</v>
      </c>
      <c r="AN4" s="2">
        <f t="shared" si="25"/>
        <v>5.2119114302045357</v>
      </c>
      <c r="AO4" s="2">
        <f t="shared" si="26"/>
        <v>0.99999993480578175</v>
      </c>
      <c r="AP4" s="2">
        <f t="shared" si="26"/>
        <v>0.99999990654760806</v>
      </c>
      <c r="AQ4" s="2">
        <f t="shared" ref="AQ4:AR43" si="30">NORMSDIST(-AM4)</f>
        <v>6.5194218199004255E-8</v>
      </c>
      <c r="AR4" s="2">
        <f t="shared" si="30"/>
        <v>9.3452391975045286E-8</v>
      </c>
    </row>
    <row r="5" spans="1:46" ht="15.6" x14ac:dyDescent="0.3">
      <c r="A5" s="49" t="s">
        <v>26</v>
      </c>
      <c r="B5" s="49">
        <f>B4-B3</f>
        <v>31</v>
      </c>
      <c r="D5" s="34">
        <f t="shared" si="0"/>
        <v>58.615499999999997</v>
      </c>
      <c r="E5" s="35">
        <v>0.15</v>
      </c>
      <c r="F5" s="36">
        <f t="shared" si="1"/>
        <v>7.6454999999999984</v>
      </c>
      <c r="G5" s="37">
        <f t="shared" si="2"/>
        <v>8.6498334630883562</v>
      </c>
      <c r="H5" s="33">
        <f t="shared" si="3"/>
        <v>6.7575710284757413</v>
      </c>
      <c r="I5" s="38">
        <f t="shared" si="27"/>
        <v>3.5711595309765558</v>
      </c>
      <c r="J5" s="39">
        <f t="shared" si="4"/>
        <v>0.97383250216172634</v>
      </c>
      <c r="K5" s="33">
        <f t="shared" si="5"/>
        <v>0.88386253724095776</v>
      </c>
      <c r="L5" s="40">
        <f t="shared" si="6"/>
        <v>9.7093915425413568E-3</v>
      </c>
      <c r="M5" s="40">
        <f t="shared" si="7"/>
        <v>-0.88792897152425543</v>
      </c>
      <c r="N5" s="41">
        <f t="shared" si="8"/>
        <v>-0.98918340398312632</v>
      </c>
      <c r="O5" s="40">
        <f t="shared" si="9"/>
        <v>-2.6167497838273705E-2</v>
      </c>
      <c r="P5" s="40">
        <f t="shared" si="10"/>
        <v>-0.11613746275904201</v>
      </c>
      <c r="Q5" s="33"/>
      <c r="R5" s="34">
        <f t="shared" si="11"/>
        <v>58.615499999999997</v>
      </c>
      <c r="S5" s="42">
        <f>E5</f>
        <v>0.15</v>
      </c>
      <c r="T5" s="36">
        <f t="shared" si="12"/>
        <v>7.6454999999999984</v>
      </c>
      <c r="U5" s="43">
        <f t="shared" si="13"/>
        <v>13.637687209100079</v>
      </c>
      <c r="V5" s="44">
        <f t="shared" si="14"/>
        <v>7.6089052984975325</v>
      </c>
      <c r="W5" s="45">
        <f t="shared" si="28"/>
        <v>1.262096624380473</v>
      </c>
      <c r="X5" s="44">
        <f t="shared" si="15"/>
        <v>0.99975279904629932</v>
      </c>
      <c r="Y5" s="33">
        <f t="shared" ref="Y5:Y43" si="31">V5/T5</f>
        <v>0.9952135633375887</v>
      </c>
      <c r="Z5" s="46">
        <f t="shared" si="16"/>
        <v>2.5544708845372981E-5</v>
      </c>
      <c r="AA5" s="46">
        <f t="shared" si="17"/>
        <v>-3.6594701502471835E-2</v>
      </c>
      <c r="AB5" s="47">
        <f t="shared" si="18"/>
        <v>-0.99930244300658255</v>
      </c>
      <c r="AC5" s="46">
        <f t="shared" si="19"/>
        <v>-2.4720095369921486E-4</v>
      </c>
      <c r="AD5" s="46">
        <f t="shared" si="20"/>
        <v>-4.7864366624121172E-3</v>
      </c>
      <c r="AE5" s="33"/>
      <c r="AF5" s="2">
        <f t="shared" si="21"/>
        <v>2.435274035998062</v>
      </c>
      <c r="AG5" s="2">
        <f t="shared" si="22"/>
        <v>2.3688862577863277</v>
      </c>
      <c r="AH5" s="2">
        <f t="shared" si="23"/>
        <v>0.99255974227794652</v>
      </c>
      <c r="AI5" s="2">
        <f t="shared" si="23"/>
        <v>0.99107913027632211</v>
      </c>
      <c r="AJ5" s="2">
        <f t="shared" si="29"/>
        <v>7.4402577220534973E-3</v>
      </c>
      <c r="AK5" s="2">
        <f t="shared" si="29"/>
        <v>8.9208697236778968E-3</v>
      </c>
      <c r="AM5" s="48">
        <f t="shared" si="24"/>
        <v>4.0223209066102132</v>
      </c>
      <c r="AN5" s="2">
        <f t="shared" si="25"/>
        <v>3.9559331283984789</v>
      </c>
      <c r="AO5" s="2">
        <f t="shared" si="26"/>
        <v>0.99997118626534232</v>
      </c>
      <c r="AP5" s="2">
        <f t="shared" si="26"/>
        <v>0.99996188175696932</v>
      </c>
      <c r="AQ5" s="2">
        <f t="shared" si="30"/>
        <v>2.881373465764517E-5</v>
      </c>
      <c r="AR5" s="2">
        <f t="shared" si="30"/>
        <v>3.8118243030662276E-5</v>
      </c>
    </row>
    <row r="6" spans="1:46" ht="15.6" x14ac:dyDescent="0.3">
      <c r="A6" s="2" t="s">
        <v>27</v>
      </c>
      <c r="B6" s="50">
        <f>(B4-B3)/365</f>
        <v>8.4931506849315067E-2</v>
      </c>
      <c r="D6" s="34">
        <f t="shared" si="0"/>
        <v>55.30245</v>
      </c>
      <c r="E6" s="42">
        <f t="shared" ref="E6:E22" si="32">E7+0.5%</f>
        <v>8.5000000000000006E-2</v>
      </c>
      <c r="F6" s="36">
        <f t="shared" si="1"/>
        <v>4.3324500000000015</v>
      </c>
      <c r="G6" s="37">
        <f t="shared" si="2"/>
        <v>5.4234776918014518</v>
      </c>
      <c r="H6" s="33">
        <f t="shared" si="3"/>
        <v>3.5312152571888369</v>
      </c>
      <c r="I6" s="38">
        <f t="shared" si="27"/>
        <v>1.8661339952625278</v>
      </c>
      <c r="J6" s="39">
        <f t="shared" si="4"/>
        <v>0.93622194552467464</v>
      </c>
      <c r="K6" s="33">
        <f t="shared" si="5"/>
        <v>0.81506197583095841</v>
      </c>
      <c r="L6" s="40">
        <f t="shared" si="6"/>
        <v>9.6403620255633982E-2</v>
      </c>
      <c r="M6" s="40">
        <f t="shared" si="7"/>
        <v>-0.8012347428111628</v>
      </c>
      <c r="N6" s="41">
        <f t="shared" si="8"/>
        <v>-0.89260305238484972</v>
      </c>
      <c r="O6" s="40">
        <f t="shared" si="9"/>
        <v>-6.3778054475332371E-2</v>
      </c>
      <c r="P6" s="40">
        <f t="shared" si="10"/>
        <v>-0.1849380241690412</v>
      </c>
      <c r="Q6" s="33"/>
      <c r="R6" s="34">
        <f t="shared" si="11"/>
        <v>55.30245</v>
      </c>
      <c r="S6" s="42">
        <f t="shared" ref="S6:S22" si="33">S7+0.5%</f>
        <v>8.5000000000000006E-2</v>
      </c>
      <c r="T6" s="36">
        <f t="shared" si="12"/>
        <v>4.3324500000000015</v>
      </c>
      <c r="U6" s="43">
        <f t="shared" si="13"/>
        <v>10.32545619821974</v>
      </c>
      <c r="V6" s="44">
        <f t="shared" si="14"/>
        <v>4.2966742876171935</v>
      </c>
      <c r="W6" s="45">
        <f t="shared" si="28"/>
        <v>0.71269360068587428</v>
      </c>
      <c r="X6" s="44">
        <f t="shared" si="15"/>
        <v>0.99906626350497485</v>
      </c>
      <c r="Y6" s="33">
        <f t="shared" si="31"/>
        <v>0.99174238308975105</v>
      </c>
      <c r="Z6" s="46">
        <f t="shared" si="16"/>
        <v>8.4453382849855596E-4</v>
      </c>
      <c r="AA6" s="46">
        <f t="shared" si="17"/>
        <v>-3.5775712382818653E-2</v>
      </c>
      <c r="AB6" s="47">
        <f t="shared" si="18"/>
        <v>-0.976938062523524</v>
      </c>
      <c r="AC6" s="46">
        <f t="shared" si="19"/>
        <v>-9.3373649501186885E-4</v>
      </c>
      <c r="AD6" s="46">
        <f t="shared" si="20"/>
        <v>-8.2576169102513922E-3</v>
      </c>
      <c r="AE6" s="33"/>
      <c r="AF6" s="2">
        <f t="shared" si="21"/>
        <v>1.5588784561192961</v>
      </c>
      <c r="AG6" s="2">
        <f t="shared" si="22"/>
        <v>1.492490677907562</v>
      </c>
      <c r="AH6" s="2">
        <f t="shared" si="23"/>
        <v>0.94048742484632775</v>
      </c>
      <c r="AI6" s="2">
        <f t="shared" si="23"/>
        <v>0.93221472036723463</v>
      </c>
      <c r="AJ6" s="2">
        <f t="shared" si="29"/>
        <v>5.9512575153672254E-2</v>
      </c>
      <c r="AK6" s="2">
        <f t="shared" si="29"/>
        <v>6.778527963276533E-2</v>
      </c>
      <c r="AM6" s="48">
        <f t="shared" si="24"/>
        <v>3.1459253267314455</v>
      </c>
      <c r="AN6" s="2">
        <f t="shared" si="25"/>
        <v>3.0795375485197112</v>
      </c>
      <c r="AO6" s="2">
        <f t="shared" si="26"/>
        <v>0.99917218864636648</v>
      </c>
      <c r="AP6" s="2">
        <f t="shared" si="26"/>
        <v>0.99896338882552882</v>
      </c>
      <c r="AQ6" s="2">
        <f t="shared" si="30"/>
        <v>8.2781135363357091E-4</v>
      </c>
      <c r="AR6" s="2">
        <f t="shared" si="30"/>
        <v>1.0366111744712059E-3</v>
      </c>
    </row>
    <row r="7" spans="1:46" ht="15.6" x14ac:dyDescent="0.3">
      <c r="D7" s="34">
        <f t="shared" si="0"/>
        <v>55.047600000000003</v>
      </c>
      <c r="E7" s="42">
        <f t="shared" si="32"/>
        <v>0.08</v>
      </c>
      <c r="F7" s="36">
        <f t="shared" si="1"/>
        <v>4.0776000000000039</v>
      </c>
      <c r="G7" s="37">
        <f t="shared" si="2"/>
        <v>5.1848815289844907</v>
      </c>
      <c r="H7" s="33">
        <f t="shared" si="3"/>
        <v>3.2926190943718758</v>
      </c>
      <c r="I7" s="38">
        <f t="shared" si="27"/>
        <v>1.7400435764851734</v>
      </c>
      <c r="J7" s="39">
        <f t="shared" si="4"/>
        <v>0.92703865645590788</v>
      </c>
      <c r="K7" s="33">
        <f t="shared" si="5"/>
        <v>0.80748947772510116</v>
      </c>
      <c r="L7" s="40">
        <f t="shared" si="6"/>
        <v>0.11265745743867228</v>
      </c>
      <c r="M7" s="40">
        <f t="shared" si="7"/>
        <v>-0.7849809056281245</v>
      </c>
      <c r="N7" s="41">
        <f t="shared" si="8"/>
        <v>-0.87449571890646904</v>
      </c>
      <c r="O7" s="40">
        <f t="shared" si="9"/>
        <v>-7.2961343544092103E-2</v>
      </c>
      <c r="P7" s="40">
        <f t="shared" si="10"/>
        <v>-0.19251052227489793</v>
      </c>
      <c r="Q7" s="33"/>
      <c r="R7" s="34">
        <f t="shared" si="11"/>
        <v>55.047600000000003</v>
      </c>
      <c r="S7" s="42">
        <f t="shared" si="33"/>
        <v>0.08</v>
      </c>
      <c r="T7" s="36">
        <f t="shared" si="12"/>
        <v>4.0776000000000039</v>
      </c>
      <c r="U7" s="43">
        <f t="shared" si="13"/>
        <v>10.0708441609655</v>
      </c>
      <c r="V7" s="44">
        <f t="shared" si="14"/>
        <v>4.0420622503629531</v>
      </c>
      <c r="W7" s="45">
        <f t="shared" si="28"/>
        <v>0.67046085101442476</v>
      </c>
      <c r="X7" s="44">
        <f t="shared" si="15"/>
        <v>0.99882028368205245</v>
      </c>
      <c r="Y7" s="33">
        <f t="shared" si="31"/>
        <v>0.99128464056379961</v>
      </c>
      <c r="Z7" s="46">
        <f t="shared" si="16"/>
        <v>1.0824965742523285E-3</v>
      </c>
      <c r="AA7" s="46">
        <f t="shared" si="17"/>
        <v>-3.553774963706488E-2</v>
      </c>
      <c r="AB7" s="47">
        <f t="shared" si="18"/>
        <v>-0.97043994275719014</v>
      </c>
      <c r="AC7" s="46">
        <f t="shared" si="19"/>
        <v>-1.1797163179949012E-3</v>
      </c>
      <c r="AD7" s="46">
        <f t="shared" si="20"/>
        <v>-8.7153594362038567E-3</v>
      </c>
      <c r="AE7" s="33"/>
      <c r="AF7" s="2">
        <f t="shared" si="21"/>
        <v>1.4893032122910872</v>
      </c>
      <c r="AG7" s="2">
        <f t="shared" si="22"/>
        <v>1.4229154340793531</v>
      </c>
      <c r="AH7" s="2">
        <f t="shared" si="23"/>
        <v>0.93179622888510028</v>
      </c>
      <c r="AI7" s="2">
        <f t="shared" si="23"/>
        <v>0.92261966425626363</v>
      </c>
      <c r="AJ7" s="2">
        <f t="shared" si="29"/>
        <v>6.8203771114899669E-2</v>
      </c>
      <c r="AK7" s="2">
        <f t="shared" si="29"/>
        <v>7.7380335743736331E-2</v>
      </c>
      <c r="AM7" s="48">
        <f t="shared" si="24"/>
        <v>3.0763500829032377</v>
      </c>
      <c r="AN7" s="2">
        <f t="shared" si="25"/>
        <v>3.0099623046915034</v>
      </c>
      <c r="AO7" s="2">
        <f t="shared" si="26"/>
        <v>0.9989522417476483</v>
      </c>
      <c r="AP7" s="2">
        <f t="shared" si="26"/>
        <v>0.99869359942761204</v>
      </c>
      <c r="AQ7" s="2">
        <f t="shared" si="30"/>
        <v>1.0477582523517584E-3</v>
      </c>
      <c r="AR7" s="2">
        <f t="shared" si="30"/>
        <v>1.3064005723879279E-3</v>
      </c>
    </row>
    <row r="8" spans="1:46" ht="15.6" x14ac:dyDescent="0.3">
      <c r="A8" s="2" t="s">
        <v>28</v>
      </c>
      <c r="D8" s="34">
        <f t="shared" si="0"/>
        <v>54.792749999999998</v>
      </c>
      <c r="E8" s="42">
        <f t="shared" si="32"/>
        <v>7.4999999999999997E-2</v>
      </c>
      <c r="F8" s="36">
        <f t="shared" si="1"/>
        <v>3.8227499999999992</v>
      </c>
      <c r="G8" s="37">
        <f t="shared" si="2"/>
        <v>4.9486257273866983</v>
      </c>
      <c r="H8" s="33">
        <f t="shared" si="3"/>
        <v>3.0563632927740834</v>
      </c>
      <c r="I8" s="38">
        <f t="shared" si="27"/>
        <v>1.6151899635421256</v>
      </c>
      <c r="J8" s="39">
        <f t="shared" si="4"/>
        <v>0.91682629034232521</v>
      </c>
      <c r="K8" s="33">
        <f t="shared" si="5"/>
        <v>0.79951953247638063</v>
      </c>
      <c r="L8" s="40">
        <f t="shared" si="6"/>
        <v>0.1312516558408845</v>
      </c>
      <c r="M8" s="40">
        <f t="shared" si="7"/>
        <v>-0.76638670722591229</v>
      </c>
      <c r="N8" s="41">
        <f t="shared" si="8"/>
        <v>-0.85378114256117466</v>
      </c>
      <c r="O8" s="40">
        <f t="shared" si="9"/>
        <v>-8.317370965766431E-2</v>
      </c>
      <c r="P8" s="40">
        <f t="shared" si="10"/>
        <v>-0.20048046752361845</v>
      </c>
      <c r="Q8" s="33"/>
      <c r="R8" s="34">
        <f t="shared" si="11"/>
        <v>54.792749999999998</v>
      </c>
      <c r="S8" s="42">
        <f t="shared" si="33"/>
        <v>7.4999999999999997E-2</v>
      </c>
      <c r="T8" s="36">
        <f t="shared" si="12"/>
        <v>3.8227499999999992</v>
      </c>
      <c r="U8" s="43">
        <f t="shared" si="13"/>
        <v>9.816294811669124</v>
      </c>
      <c r="V8" s="44">
        <f t="shared" si="14"/>
        <v>3.7875129010665773</v>
      </c>
      <c r="W8" s="45">
        <f t="shared" si="28"/>
        <v>0.62823849945635768</v>
      </c>
      <c r="X8" s="44">
        <f t="shared" si="15"/>
        <v>0.99851466661101818</v>
      </c>
      <c r="Y8" s="33">
        <f t="shared" si="31"/>
        <v>0.9907822643559161</v>
      </c>
      <c r="Z8" s="46">
        <f t="shared" si="16"/>
        <v>1.3831472778933346E-3</v>
      </c>
      <c r="AA8" s="46">
        <f t="shared" si="17"/>
        <v>-3.5237098933423874E-2</v>
      </c>
      <c r="AB8" s="47">
        <f t="shared" si="18"/>
        <v>-0.96222998420294936</v>
      </c>
      <c r="AC8" s="46">
        <f t="shared" si="19"/>
        <v>-1.4853333889875003E-3</v>
      </c>
      <c r="AD8" s="46">
        <f t="shared" si="20"/>
        <v>-9.2177356440844641E-3</v>
      </c>
      <c r="AE8" s="33"/>
      <c r="AF8" s="2">
        <f t="shared" si="21"/>
        <v>1.4194051123471108</v>
      </c>
      <c r="AG8" s="2">
        <f t="shared" si="22"/>
        <v>1.3530173341353766</v>
      </c>
      <c r="AH8" s="2">
        <f t="shared" si="23"/>
        <v>0.92210952858974438</v>
      </c>
      <c r="AI8" s="2">
        <f t="shared" si="23"/>
        <v>0.91197495363510639</v>
      </c>
      <c r="AJ8" s="2">
        <f t="shared" si="29"/>
        <v>7.7890471410255638E-2</v>
      </c>
      <c r="AK8" s="2">
        <f t="shared" si="29"/>
        <v>8.8025046364893653E-2</v>
      </c>
      <c r="AM8" s="48">
        <f t="shared" si="24"/>
        <v>3.00645198295926</v>
      </c>
      <c r="AN8" s="2">
        <f t="shared" si="25"/>
        <v>2.9400642047475256</v>
      </c>
      <c r="AO8" s="2">
        <f t="shared" si="26"/>
        <v>0.99867842102611282</v>
      </c>
      <c r="AP8" s="2">
        <f t="shared" si="26"/>
        <v>0.99835927878417119</v>
      </c>
      <c r="AQ8" s="2">
        <f t="shared" si="30"/>
        <v>1.3215789738872182E-3</v>
      </c>
      <c r="AR8" s="2">
        <f t="shared" si="30"/>
        <v>1.6407212158288215E-3</v>
      </c>
    </row>
    <row r="9" spans="1:46" ht="15.6" x14ac:dyDescent="0.3">
      <c r="A9" s="51" t="s">
        <v>33</v>
      </c>
      <c r="B9" s="52">
        <v>50</v>
      </c>
      <c r="D9" s="34">
        <f t="shared" si="0"/>
        <v>54.5379</v>
      </c>
      <c r="E9" s="42">
        <f t="shared" si="32"/>
        <v>6.9999999999999993E-2</v>
      </c>
      <c r="F9" s="36">
        <f t="shared" si="1"/>
        <v>3.5679000000000016</v>
      </c>
      <c r="G9" s="37">
        <f t="shared" si="2"/>
        <v>4.7149725472929589</v>
      </c>
      <c r="H9" s="33">
        <f t="shared" si="3"/>
        <v>2.822710112680344</v>
      </c>
      <c r="I9" s="38">
        <f t="shared" si="27"/>
        <v>1.4917117525816184</v>
      </c>
      <c r="J9" s="39">
        <f t="shared" si="4"/>
        <v>0.90551964170623944</v>
      </c>
      <c r="K9" s="33">
        <f t="shared" si="5"/>
        <v>0.79114047834309897</v>
      </c>
      <c r="L9" s="40">
        <f t="shared" si="6"/>
        <v>0.15244847574714004</v>
      </c>
      <c r="M9" s="40">
        <f t="shared" si="7"/>
        <v>-0.74518988731965674</v>
      </c>
      <c r="N9" s="41">
        <f t="shared" si="8"/>
        <v>-0.83016715637431404</v>
      </c>
      <c r="O9" s="40">
        <f t="shared" si="9"/>
        <v>-9.4480358293767566E-2</v>
      </c>
      <c r="P9" s="40">
        <f t="shared" si="10"/>
        <v>-0.2088595216569008</v>
      </c>
      <c r="Q9" s="33"/>
      <c r="R9" s="34">
        <f t="shared" si="11"/>
        <v>54.5379</v>
      </c>
      <c r="S9" s="42">
        <f t="shared" si="33"/>
        <v>6.9999999999999993E-2</v>
      </c>
      <c r="T9" s="36">
        <f t="shared" si="12"/>
        <v>3.5679000000000016</v>
      </c>
      <c r="U9" s="43">
        <f t="shared" si="13"/>
        <v>9.5618233488833084</v>
      </c>
      <c r="V9" s="44">
        <f t="shared" si="14"/>
        <v>3.5330414382807618</v>
      </c>
      <c r="W9" s="45">
        <f t="shared" si="28"/>
        <v>0.58602906701059487</v>
      </c>
      <c r="X9" s="44">
        <f t="shared" si="15"/>
        <v>0.9981364339872999</v>
      </c>
      <c r="Y9" s="33">
        <f t="shared" si="31"/>
        <v>0.99022994990912305</v>
      </c>
      <c r="Z9" s="46">
        <f t="shared" si="16"/>
        <v>1.7616844920767954E-3</v>
      </c>
      <c r="AA9" s="46">
        <f t="shared" si="17"/>
        <v>-3.4858561719240413E-2</v>
      </c>
      <c r="AB9" s="47">
        <f t="shared" si="18"/>
        <v>-0.95189315544436837</v>
      </c>
      <c r="AC9" s="46">
        <f t="shared" si="19"/>
        <v>-1.86356601267468E-3</v>
      </c>
      <c r="AD9" s="46">
        <f t="shared" si="20"/>
        <v>-9.7700500908770981E-3</v>
      </c>
      <c r="AE9" s="33"/>
      <c r="AF9" s="2">
        <f t="shared" si="21"/>
        <v>1.3491811459576586</v>
      </c>
      <c r="AG9" s="2">
        <f t="shared" si="22"/>
        <v>1.2827933677459245</v>
      </c>
      <c r="AH9" s="2">
        <f t="shared" si="23"/>
        <v>0.9113606054247485</v>
      </c>
      <c r="AI9" s="2">
        <f t="shared" si="23"/>
        <v>0.90021776083702199</v>
      </c>
      <c r="AJ9" s="2">
        <f t="shared" si="29"/>
        <v>8.8639394575251537E-2</v>
      </c>
      <c r="AK9" s="2">
        <f t="shared" si="29"/>
        <v>9.9782239162978043E-2</v>
      </c>
      <c r="AM9" s="48">
        <f t="shared" si="24"/>
        <v>2.9362280165698094</v>
      </c>
      <c r="AN9" s="2">
        <f t="shared" si="25"/>
        <v>2.869840238358075</v>
      </c>
      <c r="AO9" s="2">
        <f t="shared" si="26"/>
        <v>0.99833884990891575</v>
      </c>
      <c r="AP9" s="2">
        <f t="shared" si="26"/>
        <v>0.99794660380617928</v>
      </c>
      <c r="AQ9" s="2">
        <f t="shared" si="30"/>
        <v>1.6611500910842692E-3</v>
      </c>
      <c r="AR9" s="2">
        <f t="shared" si="30"/>
        <v>2.0533961938206946E-3</v>
      </c>
    </row>
    <row r="10" spans="1:46" ht="15.6" x14ac:dyDescent="0.3">
      <c r="A10" s="51" t="s">
        <v>34</v>
      </c>
      <c r="B10" s="52">
        <v>45</v>
      </c>
      <c r="D10" s="34">
        <f t="shared" si="0"/>
        <v>54.283049999999996</v>
      </c>
      <c r="E10" s="42">
        <f t="shared" si="32"/>
        <v>6.4999999999999988E-2</v>
      </c>
      <c r="F10" s="36">
        <f t="shared" si="1"/>
        <v>3.3130499999999969</v>
      </c>
      <c r="G10" s="37">
        <f t="shared" si="2"/>
        <v>4.4842008666041195</v>
      </c>
      <c r="H10" s="33">
        <f t="shared" si="3"/>
        <v>2.5919384319915046</v>
      </c>
      <c r="I10" s="38">
        <f t="shared" si="27"/>
        <v>1.3697563216288906</v>
      </c>
      <c r="J10" s="39">
        <f t="shared" si="4"/>
        <v>0.89305749561197167</v>
      </c>
      <c r="K10" s="33">
        <f t="shared" si="5"/>
        <v>0.78234208116131876</v>
      </c>
      <c r="L10" s="40">
        <f t="shared" si="6"/>
        <v>0.17652679505830715</v>
      </c>
      <c r="M10" s="40">
        <f t="shared" si="7"/>
        <v>-0.72111156800848963</v>
      </c>
      <c r="N10" s="41">
        <f t="shared" si="8"/>
        <v>-0.80334308077564742</v>
      </c>
      <c r="O10" s="40">
        <f t="shared" si="9"/>
        <v>-0.10694250438802484</v>
      </c>
      <c r="P10" s="40">
        <f t="shared" si="10"/>
        <v>-0.21765791883868046</v>
      </c>
      <c r="Q10" s="33"/>
      <c r="R10" s="34">
        <f t="shared" si="11"/>
        <v>54.283049999999996</v>
      </c>
      <c r="S10" s="42">
        <f t="shared" si="33"/>
        <v>6.4999999999999988E-2</v>
      </c>
      <c r="T10" s="36">
        <f t="shared" si="12"/>
        <v>3.3130499999999969</v>
      </c>
      <c r="U10" s="43">
        <f t="shared" si="13"/>
        <v>9.3074482786816404</v>
      </c>
      <c r="V10" s="44">
        <f t="shared" si="14"/>
        <v>3.2786663680790937</v>
      </c>
      <c r="W10" s="45">
        <f t="shared" si="28"/>
        <v>0.54383562329780932</v>
      </c>
      <c r="X10" s="44">
        <f t="shared" si="15"/>
        <v>0.99767018519543316</v>
      </c>
      <c r="Y10" s="33">
        <f t="shared" si="31"/>
        <v>0.98962175882618642</v>
      </c>
      <c r="Z10" s="46">
        <f t="shared" si="16"/>
        <v>2.2366142904069464E-3</v>
      </c>
      <c r="AA10" s="46">
        <f t="shared" si="17"/>
        <v>-3.4383631920910263E-2</v>
      </c>
      <c r="AB10" s="47">
        <f t="shared" si="18"/>
        <v>-0.93892410560266149</v>
      </c>
      <c r="AC10" s="46">
        <f t="shared" si="19"/>
        <v>-2.3298148045962979E-3</v>
      </c>
      <c r="AD10" s="46">
        <f t="shared" si="20"/>
        <v>-1.0378241173815757E-2</v>
      </c>
      <c r="AE10" s="33"/>
      <c r="AF10" s="2">
        <f t="shared" si="21"/>
        <v>1.2786282604929875</v>
      </c>
      <c r="AG10" s="2">
        <f t="shared" si="22"/>
        <v>1.2122404822812534</v>
      </c>
      <c r="AH10" s="2">
        <f t="shared" si="23"/>
        <v>0.89948600336247098</v>
      </c>
      <c r="AI10" s="2">
        <f t="shared" si="23"/>
        <v>0.88728983032969944</v>
      </c>
      <c r="AJ10" s="2">
        <f t="shared" si="29"/>
        <v>0.10051399663752898</v>
      </c>
      <c r="AK10" s="2">
        <f t="shared" si="29"/>
        <v>0.11271016967030054</v>
      </c>
      <c r="AM10" s="48">
        <f t="shared" si="24"/>
        <v>2.8656751311051365</v>
      </c>
      <c r="AN10" s="2">
        <f t="shared" si="25"/>
        <v>2.7992873528934021</v>
      </c>
      <c r="AO10" s="2">
        <f t="shared" si="26"/>
        <v>0.99791939483002057</v>
      </c>
      <c r="AP10" s="2">
        <f t="shared" si="26"/>
        <v>0.99743922311465383</v>
      </c>
      <c r="AQ10" s="2">
        <f t="shared" si="30"/>
        <v>2.0806051699794824E-3</v>
      </c>
      <c r="AR10" s="2">
        <f t="shared" si="30"/>
        <v>2.5607768853461235E-3</v>
      </c>
    </row>
    <row r="11" spans="1:46" ht="16.2" thickBot="1" x14ac:dyDescent="0.35">
      <c r="A11" s="54"/>
      <c r="B11" s="53"/>
      <c r="D11" s="34">
        <f t="shared" si="0"/>
        <v>54.028199999999998</v>
      </c>
      <c r="E11" s="42">
        <f t="shared" si="32"/>
        <v>5.9999999999999991E-2</v>
      </c>
      <c r="F11" s="36">
        <f t="shared" si="1"/>
        <v>3.0581999999999994</v>
      </c>
      <c r="G11" s="37">
        <f t="shared" si="2"/>
        <v>4.2566051638474107</v>
      </c>
      <c r="H11" s="33">
        <f t="shared" si="3"/>
        <v>2.3643427292347958</v>
      </c>
      <c r="I11" s="38">
        <f t="shared" si="27"/>
        <v>1.2494792931398151</v>
      </c>
      <c r="J11" s="39">
        <f t="shared" si="4"/>
        <v>0.87938415176689677</v>
      </c>
      <c r="K11" s="33">
        <f t="shared" si="5"/>
        <v>0.7731157966237644</v>
      </c>
      <c r="L11" s="40">
        <f t="shared" si="6"/>
        <v>0.20378109230159502</v>
      </c>
      <c r="M11" s="40">
        <f t="shared" si="7"/>
        <v>-0.69385727076520176</v>
      </c>
      <c r="N11" s="41">
        <f t="shared" si="8"/>
        <v>-0.77298085656079418</v>
      </c>
      <c r="O11" s="40">
        <f t="shared" si="9"/>
        <v>-0.12061584823310675</v>
      </c>
      <c r="P11" s="40">
        <f t="shared" si="10"/>
        <v>-0.22688420337623502</v>
      </c>
      <c r="Q11" s="33"/>
      <c r="R11" s="34">
        <f t="shared" si="11"/>
        <v>54.028199999999998</v>
      </c>
      <c r="S11" s="42">
        <f t="shared" si="33"/>
        <v>5.9999999999999991E-2</v>
      </c>
      <c r="T11" s="36">
        <f t="shared" si="12"/>
        <v>3.0581999999999994</v>
      </c>
      <c r="U11" s="43">
        <f t="shared" si="13"/>
        <v>9.0531920319845867</v>
      </c>
      <c r="V11" s="44">
        <f t="shared" si="14"/>
        <v>3.02441012138204</v>
      </c>
      <c r="W11" s="45">
        <f t="shared" si="28"/>
        <v>0.50166188895689634</v>
      </c>
      <c r="X11" s="44">
        <f t="shared" si="15"/>
        <v>0.99709774850880462</v>
      </c>
      <c r="Y11" s="33">
        <f t="shared" si="31"/>
        <v>0.98895105662874916</v>
      </c>
      <c r="Z11" s="46">
        <f t="shared" si="16"/>
        <v>2.8303675933583072E-3</v>
      </c>
      <c r="AA11" s="46">
        <f t="shared" si="17"/>
        <v>-3.3789878617958902E-2</v>
      </c>
      <c r="AB11" s="47">
        <f t="shared" si="18"/>
        <v>-0.92271030683339306</v>
      </c>
      <c r="AC11" s="46">
        <f t="shared" si="19"/>
        <v>-2.9022514912032341E-3</v>
      </c>
      <c r="AD11" s="46">
        <f t="shared" si="20"/>
        <v>-1.1048943371250706E-2</v>
      </c>
      <c r="AE11" s="33"/>
      <c r="AF11" s="2">
        <f t="shared" si="21"/>
        <v>1.2077433602270977</v>
      </c>
      <c r="AG11" s="2">
        <f t="shared" si="22"/>
        <v>1.1413555820153636</v>
      </c>
      <c r="AH11" s="2">
        <f t="shared" si="23"/>
        <v>0.88642700302489263</v>
      </c>
      <c r="AI11" s="2">
        <f t="shared" si="23"/>
        <v>0.87313900956846302</v>
      </c>
      <c r="AJ11" s="2">
        <f t="shared" si="29"/>
        <v>0.11357299697510735</v>
      </c>
      <c r="AK11" s="2">
        <f t="shared" si="29"/>
        <v>0.12686099043153698</v>
      </c>
      <c r="AM11" s="48">
        <f t="shared" si="24"/>
        <v>2.7947902308392507</v>
      </c>
      <c r="AN11" s="2">
        <f t="shared" si="25"/>
        <v>2.7284024526275164</v>
      </c>
      <c r="AO11" s="2">
        <f t="shared" si="26"/>
        <v>0.9974033299404893</v>
      </c>
      <c r="AP11" s="2">
        <f t="shared" si="26"/>
        <v>0.99681790450144192</v>
      </c>
      <c r="AQ11" s="2">
        <f t="shared" si="30"/>
        <v>2.5966700595107138E-3</v>
      </c>
      <c r="AR11" s="2">
        <f t="shared" si="30"/>
        <v>3.18209549855811E-3</v>
      </c>
    </row>
    <row r="12" spans="1:46" ht="16.2" thickBot="1" x14ac:dyDescent="0.35">
      <c r="A12" s="2" t="s">
        <v>6</v>
      </c>
      <c r="B12" s="55">
        <v>50.97</v>
      </c>
      <c r="D12" s="34">
        <f t="shared" si="0"/>
        <v>53.773350000000001</v>
      </c>
      <c r="E12" s="42">
        <f t="shared" si="32"/>
        <v>5.4999999999999993E-2</v>
      </c>
      <c r="F12" s="36">
        <f t="shared" si="1"/>
        <v>2.8033500000000018</v>
      </c>
      <c r="G12" s="37">
        <f t="shared" si="2"/>
        <v>4.0324941127696192</v>
      </c>
      <c r="H12" s="33">
        <f t="shared" si="3"/>
        <v>2.1402316781570043</v>
      </c>
      <c r="I12" s="38">
        <f t="shared" si="27"/>
        <v>1.131043791288471</v>
      </c>
      <c r="J12" s="39">
        <f t="shared" si="4"/>
        <v>0.86445102945863062</v>
      </c>
      <c r="K12" s="33">
        <f t="shared" si="5"/>
        <v>0.76345503706529794</v>
      </c>
      <c r="L12" s="40">
        <f t="shared" si="6"/>
        <v>0.23452004122380199</v>
      </c>
      <c r="M12" s="40">
        <f t="shared" si="7"/>
        <v>-0.6631183218429948</v>
      </c>
      <c r="N12" s="41">
        <f t="shared" si="8"/>
        <v>-0.73873661056267659</v>
      </c>
      <c r="O12" s="40">
        <f t="shared" si="9"/>
        <v>-0.13554897054136592</v>
      </c>
      <c r="P12" s="40">
        <f t="shared" si="10"/>
        <v>-0.23654496293470112</v>
      </c>
      <c r="Q12" s="33"/>
      <c r="R12" s="34">
        <f t="shared" si="11"/>
        <v>53.773350000000001</v>
      </c>
      <c r="S12" s="42">
        <f t="shared" si="33"/>
        <v>5.4999999999999993E-2</v>
      </c>
      <c r="T12" s="36">
        <f t="shared" si="12"/>
        <v>2.8033500000000018</v>
      </c>
      <c r="U12" s="43">
        <f t="shared" si="13"/>
        <v>8.7990816707771202</v>
      </c>
      <c r="V12" s="44">
        <f t="shared" si="14"/>
        <v>2.7702997601745736</v>
      </c>
      <c r="W12" s="45">
        <f t="shared" si="28"/>
        <v>0.4595123527859869</v>
      </c>
      <c r="X12" s="44">
        <f t="shared" si="15"/>
        <v>0.99639780759058372</v>
      </c>
      <c r="Y12" s="33">
        <f t="shared" si="31"/>
        <v>0.9882104482760169</v>
      </c>
      <c r="Z12" s="46">
        <f t="shared" si="16"/>
        <v>3.5700063858914444E-3</v>
      </c>
      <c r="AA12" s="46">
        <f t="shared" si="17"/>
        <v>-3.3050239825425765E-2</v>
      </c>
      <c r="AB12" s="47">
        <f t="shared" si="18"/>
        <v>-0.90251276943113068</v>
      </c>
      <c r="AC12" s="46">
        <f t="shared" si="19"/>
        <v>-3.6021924093822101E-3</v>
      </c>
      <c r="AD12" s="46">
        <f t="shared" si="20"/>
        <v>-1.1789551723982286E-2</v>
      </c>
      <c r="AE12" s="33"/>
      <c r="AF12" s="2">
        <f t="shared" si="21"/>
        <v>1.1365233055226587</v>
      </c>
      <c r="AG12" s="2">
        <f t="shared" si="22"/>
        <v>1.0701355273109245</v>
      </c>
      <c r="AH12" s="2">
        <f t="shared" si="23"/>
        <v>0.87213119125600946</v>
      </c>
      <c r="AI12" s="2">
        <f t="shared" si="23"/>
        <v>0.85772084520030534</v>
      </c>
      <c r="AJ12" s="2">
        <f t="shared" si="29"/>
        <v>0.12786880874399059</v>
      </c>
      <c r="AK12" s="2">
        <f t="shared" si="29"/>
        <v>0.14227915479969469</v>
      </c>
      <c r="AM12" s="48">
        <f t="shared" si="24"/>
        <v>2.7235701761348103</v>
      </c>
      <c r="AN12" s="2">
        <f t="shared" si="25"/>
        <v>2.657182397923076</v>
      </c>
      <c r="AO12" s="2">
        <f t="shared" si="26"/>
        <v>0.99677097530581071</v>
      </c>
      <c r="AP12" s="2">
        <f t="shared" si="26"/>
        <v>0.99606016011478971</v>
      </c>
      <c r="AQ12" s="2">
        <f t="shared" si="30"/>
        <v>3.2290246941892769E-3</v>
      </c>
      <c r="AR12" s="2">
        <f t="shared" si="30"/>
        <v>3.9398398852103474E-3</v>
      </c>
    </row>
    <row r="13" spans="1:46" ht="15.6" x14ac:dyDescent="0.3">
      <c r="C13" s="56"/>
      <c r="D13" s="34">
        <f t="shared" si="0"/>
        <v>53.518499999999996</v>
      </c>
      <c r="E13" s="42">
        <f t="shared" si="32"/>
        <v>4.9999999999999996E-2</v>
      </c>
      <c r="F13" s="36">
        <f t="shared" si="1"/>
        <v>2.5484999999999971</v>
      </c>
      <c r="G13" s="37">
        <f t="shared" si="2"/>
        <v>3.8121887679120832</v>
      </c>
      <c r="H13" s="33">
        <f t="shared" si="3"/>
        <v>1.9199263332994683</v>
      </c>
      <c r="I13" s="38">
        <f t="shared" si="27"/>
        <v>1.0146194831017277</v>
      </c>
      <c r="J13" s="39">
        <f t="shared" si="4"/>
        <v>0.8482183196642733</v>
      </c>
      <c r="K13" s="33">
        <f t="shared" si="5"/>
        <v>0.75335543782596448</v>
      </c>
      <c r="L13" s="40">
        <f t="shared" si="6"/>
        <v>0.26906469636626973</v>
      </c>
      <c r="M13" s="40">
        <f t="shared" si="7"/>
        <v>-0.62857366670052706</v>
      </c>
      <c r="N13" s="41">
        <f t="shared" si="8"/>
        <v>-0.7002526769834061</v>
      </c>
      <c r="O13" s="40">
        <f t="shared" si="9"/>
        <v>-0.15178168033571976</v>
      </c>
      <c r="P13" s="40">
        <f t="shared" si="10"/>
        <v>-0.24664456217403483</v>
      </c>
      <c r="Q13" s="33"/>
      <c r="R13" s="34">
        <f t="shared" si="11"/>
        <v>53.518499999999996</v>
      </c>
      <c r="S13" s="42">
        <f t="shared" si="33"/>
        <v>4.9999999999999996E-2</v>
      </c>
      <c r="T13" s="36">
        <f t="shared" si="12"/>
        <v>2.5484999999999971</v>
      </c>
      <c r="U13" s="43">
        <f t="shared" si="13"/>
        <v>8.5451496895126553</v>
      </c>
      <c r="V13" s="44">
        <f t="shared" si="14"/>
        <v>2.5163677789101087</v>
      </c>
      <c r="W13" s="45">
        <f t="shared" si="28"/>
        <v>0.41739240467210903</v>
      </c>
      <c r="X13" s="44">
        <f t="shared" si="15"/>
        <v>0.99554550817724452</v>
      </c>
      <c r="Y13" s="33">
        <f t="shared" si="31"/>
        <v>0.98739171234456014</v>
      </c>
      <c r="Z13" s="46">
        <f t="shared" si="16"/>
        <v>4.4880251214225175E-3</v>
      </c>
      <c r="AA13" s="46">
        <f t="shared" si="17"/>
        <v>-3.2132221089894691E-2</v>
      </c>
      <c r="AB13" s="47">
        <f t="shared" si="18"/>
        <v>-0.87744415765190764</v>
      </c>
      <c r="AC13" s="46">
        <f t="shared" si="19"/>
        <v>-4.4544918227603404E-3</v>
      </c>
      <c r="AD13" s="46">
        <f t="shared" si="20"/>
        <v>-1.2608287655442311E-2</v>
      </c>
      <c r="AE13" s="33"/>
      <c r="AF13" s="2">
        <f t="shared" si="21"/>
        <v>1.0649649119965707</v>
      </c>
      <c r="AG13" s="2">
        <f t="shared" si="22"/>
        <v>0.99857713378483648</v>
      </c>
      <c r="AH13" s="2">
        <f t="shared" si="23"/>
        <v>0.856554095808718</v>
      </c>
      <c r="AI13" s="2">
        <f t="shared" si="23"/>
        <v>0.84100020915894325</v>
      </c>
      <c r="AJ13" s="2">
        <f t="shared" si="29"/>
        <v>0.143445904191282</v>
      </c>
      <c r="AK13" s="2">
        <f t="shared" si="29"/>
        <v>0.1589997908410567</v>
      </c>
      <c r="AM13" s="48">
        <f t="shared" si="24"/>
        <v>2.6520117826087213</v>
      </c>
      <c r="AN13" s="2">
        <f t="shared" si="25"/>
        <v>2.5856240043969869</v>
      </c>
      <c r="AO13" s="2">
        <f t="shared" si="26"/>
        <v>0.99599931251805551</v>
      </c>
      <c r="AP13" s="2">
        <f t="shared" si="26"/>
        <v>0.99513985495494994</v>
      </c>
      <c r="AQ13" s="2">
        <f t="shared" si="30"/>
        <v>4.0006874819444992E-3</v>
      </c>
      <c r="AR13" s="2">
        <f t="shared" si="30"/>
        <v>4.8601450450500069E-3</v>
      </c>
    </row>
    <row r="14" spans="1:46" ht="15.6" x14ac:dyDescent="0.3">
      <c r="A14" s="2" t="s">
        <v>29</v>
      </c>
      <c r="B14" s="58">
        <v>5.7999999999999996E-3</v>
      </c>
      <c r="C14" s="57"/>
      <c r="D14" s="34">
        <f t="shared" si="0"/>
        <v>53.263649999999998</v>
      </c>
      <c r="E14" s="42">
        <f t="shared" si="32"/>
        <v>4.4999999999999998E-2</v>
      </c>
      <c r="F14" s="36">
        <f t="shared" si="1"/>
        <v>2.2936499999999995</v>
      </c>
      <c r="G14" s="37">
        <f t="shared" si="2"/>
        <v>3.5960203291456452</v>
      </c>
      <c r="H14" s="33">
        <f t="shared" si="3"/>
        <v>1.7037578945330303</v>
      </c>
      <c r="I14" s="38">
        <f t="shared" si="27"/>
        <v>0.9003813970876744</v>
      </c>
      <c r="J14" s="39">
        <f t="shared" si="4"/>
        <v>0.8306566442132054</v>
      </c>
      <c r="K14" s="33">
        <f t="shared" si="5"/>
        <v>0.74281511762170804</v>
      </c>
      <c r="L14" s="40">
        <f t="shared" si="6"/>
        <v>0.30774625759982754</v>
      </c>
      <c r="M14" s="40">
        <f t="shared" si="7"/>
        <v>-0.58989210546696924</v>
      </c>
      <c r="N14" s="41">
        <f t="shared" si="8"/>
        <v>-0.65716008777921742</v>
      </c>
      <c r="O14" s="40">
        <f t="shared" si="9"/>
        <v>-0.16934335578679455</v>
      </c>
      <c r="P14" s="40">
        <f t="shared" si="10"/>
        <v>-0.25718488237829196</v>
      </c>
      <c r="Q14" s="33"/>
      <c r="R14" s="34">
        <f t="shared" si="11"/>
        <v>53.263649999999998</v>
      </c>
      <c r="S14" s="42">
        <f t="shared" si="33"/>
        <v>4.4999999999999998E-2</v>
      </c>
      <c r="T14" s="36">
        <f t="shared" si="12"/>
        <v>2.2936499999999995</v>
      </c>
      <c r="U14" s="43">
        <f t="shared" si="13"/>
        <v>8.2914349167536869</v>
      </c>
      <c r="V14" s="44">
        <f t="shared" si="14"/>
        <v>2.2626530061511403</v>
      </c>
      <c r="W14" s="45">
        <f t="shared" si="28"/>
        <v>0.37530848514720933</v>
      </c>
      <c r="X14" s="44">
        <f t="shared" si="15"/>
        <v>0.99451205194524828</v>
      </c>
      <c r="Y14" s="33">
        <f t="shared" si="31"/>
        <v>0.9864857350298174</v>
      </c>
      <c r="Z14" s="46">
        <f t="shared" si="16"/>
        <v>5.6232523624529795E-3</v>
      </c>
      <c r="AA14" s="46">
        <f t="shared" si="17"/>
        <v>-3.0996993848864229E-2</v>
      </c>
      <c r="AB14" s="47">
        <f t="shared" si="18"/>
        <v>-0.84644416834327141</v>
      </c>
      <c r="AC14" s="46">
        <f t="shared" si="19"/>
        <v>-5.4879480547835721E-3</v>
      </c>
      <c r="AD14" s="46">
        <f t="shared" si="20"/>
        <v>-1.3514264970184743E-2</v>
      </c>
      <c r="AE14" s="33"/>
      <c r="AF14" s="2">
        <f t="shared" si="21"/>
        <v>0.99306494966564418</v>
      </c>
      <c r="AG14" s="2">
        <f t="shared" si="22"/>
        <v>0.92667717145390993</v>
      </c>
      <c r="AH14" s="2">
        <f t="shared" si="23"/>
        <v>0.83966084817956999</v>
      </c>
      <c r="AI14" s="2">
        <f t="shared" si="23"/>
        <v>0.82295291316813601</v>
      </c>
      <c r="AJ14" s="2">
        <f t="shared" si="29"/>
        <v>0.16033915182043001</v>
      </c>
      <c r="AK14" s="2">
        <f t="shared" si="29"/>
        <v>0.17704708683186399</v>
      </c>
      <c r="AM14" s="48">
        <f t="shared" si="24"/>
        <v>2.580111820277796</v>
      </c>
      <c r="AN14" s="2">
        <f t="shared" si="25"/>
        <v>2.5137240420660616</v>
      </c>
      <c r="AO14" s="2">
        <f t="shared" si="26"/>
        <v>0.99506158361277031</v>
      </c>
      <c r="AP14" s="2">
        <f t="shared" si="26"/>
        <v>0.99402680643828489</v>
      </c>
      <c r="AQ14" s="2">
        <f t="shared" si="30"/>
        <v>4.938416387229699E-3</v>
      </c>
      <c r="AR14" s="2">
        <f t="shared" si="30"/>
        <v>5.9731935617150832E-3</v>
      </c>
    </row>
    <row r="15" spans="1:46" ht="15.6" x14ac:dyDescent="0.3">
      <c r="A15" s="2" t="s">
        <v>30</v>
      </c>
      <c r="B15" s="59">
        <v>0.2278</v>
      </c>
      <c r="C15" s="33"/>
      <c r="D15" s="34">
        <f t="shared" si="0"/>
        <v>53.008800000000001</v>
      </c>
      <c r="E15" s="42">
        <f t="shared" si="32"/>
        <v>0.04</v>
      </c>
      <c r="F15" s="36">
        <f t="shared" si="1"/>
        <v>2.0388000000000019</v>
      </c>
      <c r="G15" s="37">
        <f t="shared" si="2"/>
        <v>3.3843274833679118</v>
      </c>
      <c r="H15" s="33">
        <f t="shared" si="3"/>
        <v>1.4920650487552969</v>
      </c>
      <c r="I15" s="38">
        <f t="shared" si="27"/>
        <v>0.78850851840788849</v>
      </c>
      <c r="J15" s="39">
        <f t="shared" si="4"/>
        <v>0.81174867605785606</v>
      </c>
      <c r="K15" s="33">
        <f t="shared" si="5"/>
        <v>0.73183492679777096</v>
      </c>
      <c r="L15" s="40">
        <f t="shared" si="6"/>
        <v>0.35090341182209173</v>
      </c>
      <c r="M15" s="40">
        <f t="shared" si="7"/>
        <v>-0.54673495124470506</v>
      </c>
      <c r="N15" s="41">
        <f t="shared" si="8"/>
        <v>-0.60908153410107801</v>
      </c>
      <c r="O15" s="40">
        <f t="shared" si="9"/>
        <v>-0.18825132394216484</v>
      </c>
      <c r="P15" s="40">
        <f t="shared" si="10"/>
        <v>-0.26816507320222904</v>
      </c>
      <c r="Q15" s="33"/>
      <c r="R15" s="34">
        <f t="shared" si="11"/>
        <v>53.008800000000001</v>
      </c>
      <c r="S15" s="42">
        <f t="shared" si="33"/>
        <v>0.04</v>
      </c>
      <c r="T15" s="36">
        <f t="shared" si="12"/>
        <v>2.0388000000000019</v>
      </c>
      <c r="U15" s="43">
        <f t="shared" si="13"/>
        <v>8.0379835203154428</v>
      </c>
      <c r="V15" s="44">
        <f t="shared" si="14"/>
        <v>2.0092016097128962</v>
      </c>
      <c r="W15" s="45">
        <f t="shared" si="28"/>
        <v>0.33326825211232208</v>
      </c>
      <c r="X15" s="44">
        <f t="shared" si="15"/>
        <v>0.99326428697634628</v>
      </c>
      <c r="Y15" s="33">
        <f t="shared" si="31"/>
        <v>0.98548244541538854</v>
      </c>
      <c r="Z15" s="46">
        <f t="shared" si="16"/>
        <v>7.0218559242145595E-3</v>
      </c>
      <c r="AA15" s="46">
        <f t="shared" si="17"/>
        <v>-2.9598390287102649E-2</v>
      </c>
      <c r="AB15" s="47">
        <f t="shared" si="18"/>
        <v>-0.80825208318658137</v>
      </c>
      <c r="AC15" s="46">
        <f t="shared" si="19"/>
        <v>-6.7357130236321457E-3</v>
      </c>
      <c r="AD15" s="46">
        <f t="shared" si="20"/>
        <v>-1.4517554584609878E-2</v>
      </c>
      <c r="AE15" s="33"/>
      <c r="AF15" s="2">
        <f t="shared" si="21"/>
        <v>0.92082014207174856</v>
      </c>
      <c r="AG15" s="2">
        <f t="shared" si="22"/>
        <v>0.85443236386001431</v>
      </c>
      <c r="AH15" s="2">
        <f t="shared" si="23"/>
        <v>0.82142783142546949</v>
      </c>
      <c r="AI15" s="2">
        <f t="shared" si="23"/>
        <v>0.803567264898425</v>
      </c>
      <c r="AJ15" s="2">
        <f t="shared" si="29"/>
        <v>0.17857216857453057</v>
      </c>
      <c r="AK15" s="2">
        <f t="shared" si="29"/>
        <v>0.196432735101575</v>
      </c>
      <c r="AM15" s="48">
        <f t="shared" si="24"/>
        <v>2.5078670126838989</v>
      </c>
      <c r="AN15" s="2">
        <f t="shared" si="25"/>
        <v>2.4414792344721645</v>
      </c>
      <c r="AO15" s="2">
        <f t="shared" si="26"/>
        <v>0.99392688145065666</v>
      </c>
      <c r="AP15" s="2">
        <f t="shared" si="26"/>
        <v>0.99268638523647734</v>
      </c>
      <c r="AQ15" s="2">
        <f t="shared" si="30"/>
        <v>6.0731185493433102E-3</v>
      </c>
      <c r="AR15" s="2">
        <f t="shared" si="30"/>
        <v>7.3136147635226717E-3</v>
      </c>
    </row>
    <row r="16" spans="1:46" ht="15.6" x14ac:dyDescent="0.3">
      <c r="D16" s="34">
        <f t="shared" si="0"/>
        <v>52.753949999999996</v>
      </c>
      <c r="E16" s="42">
        <f t="shared" si="32"/>
        <v>3.5000000000000003E-2</v>
      </c>
      <c r="F16" s="36">
        <f t="shared" si="1"/>
        <v>1.7839499999999973</v>
      </c>
      <c r="G16" s="37">
        <f t="shared" si="2"/>
        <v>3.1774533332745634</v>
      </c>
      <c r="H16" s="33">
        <f t="shared" si="3"/>
        <v>1.2851908986619485</v>
      </c>
      <c r="I16" s="38">
        <f t="shared" si="27"/>
        <v>0.67918216583158753</v>
      </c>
      <c r="J16" s="39">
        <f t="shared" si="4"/>
        <v>0.79149066987037708</v>
      </c>
      <c r="K16" s="33">
        <f t="shared" si="5"/>
        <v>0.72041867690347283</v>
      </c>
      <c r="L16" s="40">
        <f t="shared" si="6"/>
        <v>0.39887926172875332</v>
      </c>
      <c r="M16" s="40">
        <f t="shared" si="7"/>
        <v>-0.49875910133804346</v>
      </c>
      <c r="N16" s="41">
        <f t="shared" si="8"/>
        <v>-0.55563478774907138</v>
      </c>
      <c r="O16" s="40">
        <f t="shared" si="9"/>
        <v>-0.20850933012960196</v>
      </c>
      <c r="P16" s="40">
        <f t="shared" si="10"/>
        <v>-0.27958132309652411</v>
      </c>
      <c r="Q16" s="33"/>
      <c r="R16" s="34">
        <f t="shared" si="11"/>
        <v>52.753949999999996</v>
      </c>
      <c r="S16" s="42">
        <f t="shared" si="33"/>
        <v>3.5000000000000003E-2</v>
      </c>
      <c r="T16" s="36">
        <f t="shared" si="12"/>
        <v>1.7839499999999973</v>
      </c>
      <c r="U16" s="43">
        <f t="shared" si="13"/>
        <v>7.7848501167795163</v>
      </c>
      <c r="V16" s="44">
        <f t="shared" si="14"/>
        <v>1.7560682061769697</v>
      </c>
      <c r="W16" s="45">
        <f t="shared" si="28"/>
        <v>0.29128076487368898</v>
      </c>
      <c r="X16" s="44">
        <f t="shared" si="15"/>
        <v>0.99176430691277939</v>
      </c>
      <c r="Y16" s="33">
        <f t="shared" si="31"/>
        <v>0.98437075376382321</v>
      </c>
      <c r="Z16" s="46">
        <f t="shared" si="16"/>
        <v>8.7384523882872434E-3</v>
      </c>
      <c r="AA16" s="46">
        <f t="shared" si="17"/>
        <v>-2.7881793823029966E-2</v>
      </c>
      <c r="AB16" s="47">
        <f t="shared" si="18"/>
        <v>-0.76137647087728511</v>
      </c>
      <c r="AC16" s="46">
        <f t="shared" si="19"/>
        <v>-8.2356930872069332E-3</v>
      </c>
      <c r="AD16" s="46">
        <f t="shared" si="20"/>
        <v>-1.5629246236178149E-2</v>
      </c>
      <c r="AE16" s="33"/>
      <c r="AF16" s="2">
        <f t="shared" si="21"/>
        <v>0.84822716538591036</v>
      </c>
      <c r="AG16" s="2">
        <f t="shared" si="22"/>
        <v>0.78183938717417611</v>
      </c>
      <c r="AH16" s="2">
        <f t="shared" si="23"/>
        <v>0.80184426440236323</v>
      </c>
      <c r="AI16" s="2">
        <f t="shared" si="23"/>
        <v>0.78284551485523202</v>
      </c>
      <c r="AJ16" s="2">
        <f t="shared" si="29"/>
        <v>0.19815573559763675</v>
      </c>
      <c r="AK16" s="2">
        <f t="shared" si="29"/>
        <v>0.21715448514476801</v>
      </c>
      <c r="AM16" s="48">
        <f t="shared" si="24"/>
        <v>2.435274035998062</v>
      </c>
      <c r="AN16" s="2">
        <f t="shared" si="25"/>
        <v>2.3688862577863277</v>
      </c>
      <c r="AO16" s="2">
        <f t="shared" si="26"/>
        <v>0.99255974227794652</v>
      </c>
      <c r="AP16" s="2">
        <f t="shared" si="26"/>
        <v>0.99107913027632211</v>
      </c>
      <c r="AQ16" s="2">
        <f t="shared" si="30"/>
        <v>7.4402577220534973E-3</v>
      </c>
      <c r="AR16" s="2">
        <f t="shared" si="30"/>
        <v>8.9208697236778968E-3</v>
      </c>
    </row>
    <row r="17" spans="1:44" ht="15.6" x14ac:dyDescent="0.3">
      <c r="D17" s="34">
        <f t="shared" si="0"/>
        <v>52.499099999999999</v>
      </c>
      <c r="E17" s="42">
        <f t="shared" si="32"/>
        <v>3.0000000000000002E-2</v>
      </c>
      <c r="F17" s="36">
        <f t="shared" si="1"/>
        <v>1.5290999999999997</v>
      </c>
      <c r="G17" s="43">
        <f t="shared" si="2"/>
        <v>2.9757419360580997</v>
      </c>
      <c r="H17" s="33">
        <f t="shared" si="3"/>
        <v>1.0834795014454848</v>
      </c>
      <c r="I17" s="38">
        <f t="shared" si="27"/>
        <v>0.57258416254894129</v>
      </c>
      <c r="J17" s="39">
        <f t="shared" si="4"/>
        <v>0.76989384870494049</v>
      </c>
      <c r="K17" s="33">
        <f t="shared" si="5"/>
        <v>0.70857334474232225</v>
      </c>
      <c r="L17" s="40">
        <f t="shared" si="6"/>
        <v>0.45201786451228188</v>
      </c>
      <c r="M17" s="40">
        <f t="shared" si="7"/>
        <v>-0.44562049855451491</v>
      </c>
      <c r="N17" s="41">
        <f t="shared" si="8"/>
        <v>-0.49643655718105101</v>
      </c>
      <c r="O17" s="40">
        <f t="shared" si="9"/>
        <v>-0.23010615129504561</v>
      </c>
      <c r="P17" s="40">
        <f t="shared" si="10"/>
        <v>-0.29142665525767775</v>
      </c>
      <c r="Q17" s="33"/>
      <c r="R17" s="34">
        <f t="shared" si="11"/>
        <v>52.499099999999999</v>
      </c>
      <c r="S17" s="42">
        <f t="shared" si="33"/>
        <v>3.0000000000000002E-2</v>
      </c>
      <c r="T17" s="36">
        <f t="shared" si="12"/>
        <v>1.5290999999999997</v>
      </c>
      <c r="U17" s="43">
        <f t="shared" si="13"/>
        <v>7.5320989831627969</v>
      </c>
      <c r="V17" s="44">
        <f t="shared" si="14"/>
        <v>1.5033170725602503</v>
      </c>
      <c r="W17" s="45">
        <f t="shared" si="28"/>
        <v>0.2493566851234798</v>
      </c>
      <c r="X17" s="44">
        <f t="shared" si="15"/>
        <v>0.98996907377066512</v>
      </c>
      <c r="Y17" s="33">
        <f t="shared" si="31"/>
        <v>0.98313849490566385</v>
      </c>
      <c r="Z17" s="46">
        <f t="shared" si="16"/>
        <v>1.083731877156191E-2</v>
      </c>
      <c r="AA17" s="46">
        <f t="shared" si="17"/>
        <v>-2.5782927439755299E-2</v>
      </c>
      <c r="AB17" s="47">
        <f t="shared" si="18"/>
        <v>-0.70406209971868738</v>
      </c>
      <c r="AC17" s="46">
        <f t="shared" si="19"/>
        <v>-1.0030926229333973E-2</v>
      </c>
      <c r="AD17" s="46">
        <f t="shared" si="20"/>
        <v>-1.6861505094340007E-2</v>
      </c>
      <c r="AE17" s="33"/>
      <c r="AF17" s="2">
        <f t="shared" si="21"/>
        <v>0.77528264749071807</v>
      </c>
      <c r="AG17" s="2">
        <f t="shared" si="22"/>
        <v>0.70889486927898382</v>
      </c>
      <c r="AH17" s="2">
        <f t="shared" si="23"/>
        <v>0.78091366964743358</v>
      </c>
      <c r="AI17" s="2">
        <f t="shared" si="23"/>
        <v>0.76080514036676594</v>
      </c>
      <c r="AJ17" s="2">
        <f t="shared" si="29"/>
        <v>0.21908633035256642</v>
      </c>
      <c r="AK17" s="2">
        <f t="shared" si="29"/>
        <v>0.23919485963323403</v>
      </c>
      <c r="AM17" s="48">
        <f t="shared" si="24"/>
        <v>2.3623295181028681</v>
      </c>
      <c r="AN17" s="2">
        <f t="shared" si="25"/>
        <v>2.2959417398911337</v>
      </c>
      <c r="AO17" s="2">
        <f t="shared" si="26"/>
        <v>0.99091975396897281</v>
      </c>
      <c r="AP17" s="2">
        <f t="shared" si="26"/>
        <v>0.98916039362449582</v>
      </c>
      <c r="AQ17" s="2">
        <f t="shared" si="30"/>
        <v>9.0802460310271775E-3</v>
      </c>
      <c r="AR17" s="2">
        <f t="shared" si="30"/>
        <v>1.0839606375504173E-2</v>
      </c>
    </row>
    <row r="18" spans="1:44" ht="15.6" x14ac:dyDescent="0.3">
      <c r="A18"/>
      <c r="B18"/>
      <c r="C18"/>
      <c r="D18" s="34">
        <f t="shared" si="0"/>
        <v>52.244250000000001</v>
      </c>
      <c r="E18" s="42">
        <f t="shared" si="32"/>
        <v>2.5000000000000001E-2</v>
      </c>
      <c r="F18" s="36">
        <f t="shared" si="1"/>
        <v>1.2742500000000021</v>
      </c>
      <c r="G18" s="37">
        <f t="shared" si="2"/>
        <v>2.7795344887156475</v>
      </c>
      <c r="H18" s="33">
        <f t="shared" si="3"/>
        <v>0.88727205410303256</v>
      </c>
      <c r="I18" s="38">
        <f t="shared" si="27"/>
        <v>0.46889482022860929</v>
      </c>
      <c r="J18" s="39">
        <f t="shared" si="4"/>
        <v>0.74698559070819581</v>
      </c>
      <c r="K18" s="33">
        <f t="shared" si="5"/>
        <v>0.69630924394979876</v>
      </c>
      <c r="L18" s="40">
        <f t="shared" si="6"/>
        <v>0.51066041716982369</v>
      </c>
      <c r="M18" s="40">
        <f t="shared" si="7"/>
        <v>-0.3869779458969731</v>
      </c>
      <c r="N18" s="41">
        <f t="shared" si="8"/>
        <v>-0.43110673721080317</v>
      </c>
      <c r="O18" s="40">
        <f t="shared" si="9"/>
        <v>-0.25301440929182512</v>
      </c>
      <c r="P18" s="40">
        <f t="shared" si="10"/>
        <v>-0.30369075605020401</v>
      </c>
      <c r="Q18" s="33"/>
      <c r="R18" s="34">
        <f t="shared" si="11"/>
        <v>52.244250000000001</v>
      </c>
      <c r="S18" s="42">
        <f t="shared" si="33"/>
        <v>2.5000000000000001E-2</v>
      </c>
      <c r="T18" s="36">
        <f t="shared" si="12"/>
        <v>1.2742500000000021</v>
      </c>
      <c r="U18" s="43">
        <f t="shared" si="13"/>
        <v>7.2798053647123453</v>
      </c>
      <c r="V18" s="44">
        <f t="shared" si="14"/>
        <v>1.2510234541097986</v>
      </c>
      <c r="W18" s="45">
        <f t="shared" si="28"/>
        <v>0.20750849386501777</v>
      </c>
      <c r="X18" s="44">
        <f t="shared" si="15"/>
        <v>0.98783008236740544</v>
      </c>
      <c r="Y18" s="33">
        <f t="shared" si="31"/>
        <v>0.98177237913266358</v>
      </c>
      <c r="Z18" s="46">
        <f t="shared" si="16"/>
        <v>1.3393700321107649E-2</v>
      </c>
      <c r="AA18" s="46">
        <f t="shared" si="17"/>
        <v>-2.322654589020956E-2</v>
      </c>
      <c r="AB18" s="47">
        <f t="shared" si="18"/>
        <v>-0.63425422527693365</v>
      </c>
      <c r="AC18" s="46">
        <f t="shared" si="19"/>
        <v>-1.2169917632587591E-2</v>
      </c>
      <c r="AD18" s="46">
        <f t="shared" si="20"/>
        <v>-1.8227620867341199E-2</v>
      </c>
      <c r="AE18" s="33"/>
      <c r="AF18" s="2">
        <f t="shared" si="21"/>
        <v>0.70198316704037356</v>
      </c>
      <c r="AG18" s="2">
        <f t="shared" si="22"/>
        <v>0.63559538882863931</v>
      </c>
      <c r="AH18" s="2">
        <f t="shared" si="23"/>
        <v>0.75865516945129163</v>
      </c>
      <c r="AI18" s="2">
        <f t="shared" si="23"/>
        <v>0.73747991212019304</v>
      </c>
      <c r="AJ18" s="2">
        <f t="shared" si="29"/>
        <v>0.24134483054870837</v>
      </c>
      <c r="AK18" s="2">
        <f t="shared" si="29"/>
        <v>0.26252008787980696</v>
      </c>
      <c r="AM18" s="48">
        <f t="shared" si="24"/>
        <v>2.2890300376525223</v>
      </c>
      <c r="AN18" s="2">
        <f t="shared" si="25"/>
        <v>2.222642259440788</v>
      </c>
      <c r="AO18" s="2">
        <f t="shared" si="26"/>
        <v>0.98896119640378655</v>
      </c>
      <c r="AP18" s="2">
        <f t="shared" si="26"/>
        <v>0.98688003388025436</v>
      </c>
      <c r="AQ18" s="2">
        <f t="shared" si="30"/>
        <v>1.1038803596213497E-2</v>
      </c>
      <c r="AR18" s="2">
        <f t="shared" si="30"/>
        <v>1.3119966119745662E-2</v>
      </c>
    </row>
    <row r="19" spans="1:44" ht="15.6" x14ac:dyDescent="0.3">
      <c r="A19"/>
      <c r="B19"/>
      <c r="C19"/>
      <c r="D19" s="34">
        <f t="shared" si="0"/>
        <v>51.989399999999996</v>
      </c>
      <c r="E19" s="42">
        <f t="shared" si="32"/>
        <v>0.02</v>
      </c>
      <c r="F19" s="36">
        <f t="shared" si="1"/>
        <v>1.0193999999999974</v>
      </c>
      <c r="G19" s="37">
        <f t="shared" si="2"/>
        <v>2.5891652109236603</v>
      </c>
      <c r="H19" s="33">
        <f t="shared" si="3"/>
        <v>0.69690277631104536</v>
      </c>
      <c r="I19" s="38">
        <f t="shared" si="27"/>
        <v>0.36829076324908161</v>
      </c>
      <c r="J19" s="39">
        <f t="shared" si="4"/>
        <v>0.72281036014225142</v>
      </c>
      <c r="K19" s="33">
        <f t="shared" si="5"/>
        <v>0.68364015726019922</v>
      </c>
      <c r="L19" s="40">
        <f t="shared" si="6"/>
        <v>0.5751411393778465</v>
      </c>
      <c r="M19" s="40">
        <f t="shared" si="7"/>
        <v>-0.32249722368895029</v>
      </c>
      <c r="N19" s="41">
        <f t="shared" si="8"/>
        <v>-0.35927299562725129</v>
      </c>
      <c r="O19" s="40">
        <f t="shared" si="9"/>
        <v>-0.27718963985773459</v>
      </c>
      <c r="P19" s="40">
        <f t="shared" si="10"/>
        <v>-0.316359842739799</v>
      </c>
      <c r="Q19" s="33"/>
      <c r="R19" s="34">
        <f t="shared" si="11"/>
        <v>51.989399999999996</v>
      </c>
      <c r="S19" s="42">
        <f t="shared" si="33"/>
        <v>0.02</v>
      </c>
      <c r="T19" s="36">
        <f t="shared" si="12"/>
        <v>1.0193999999999974</v>
      </c>
      <c r="U19" s="43">
        <f t="shared" si="13"/>
        <v>7.0280568682210074</v>
      </c>
      <c r="V19" s="44">
        <f t="shared" si="14"/>
        <v>0.99927495761846075</v>
      </c>
      <c r="W19" s="45">
        <f t="shared" si="28"/>
        <v>0.16575072252341405</v>
      </c>
      <c r="X19" s="44">
        <f t="shared" si="15"/>
        <v>0.9852930872872816</v>
      </c>
      <c r="Y19" s="33">
        <f t="shared" si="31"/>
        <v>0.98025795332397814</v>
      </c>
      <c r="Z19" s="46">
        <f t="shared" si="16"/>
        <v>1.6495203829772653E-2</v>
      </c>
      <c r="AA19" s="46">
        <f t="shared" si="17"/>
        <v>-2.0125042381544556E-2</v>
      </c>
      <c r="AB19" s="47">
        <f t="shared" si="18"/>
        <v>-0.5495605426957797</v>
      </c>
      <c r="AC19" s="46">
        <f t="shared" si="19"/>
        <v>-1.4706912712727097E-2</v>
      </c>
      <c r="AD19" s="46">
        <f t="shared" si="20"/>
        <v>-1.9742046676029631E-2</v>
      </c>
      <c r="AE19" s="33"/>
      <c r="AF19" s="2">
        <f t="shared" si="21"/>
        <v>0.62832525249779003</v>
      </c>
      <c r="AG19" s="2">
        <f t="shared" si="22"/>
        <v>0.56193747428605578</v>
      </c>
      <c r="AH19" s="2">
        <f t="shared" si="23"/>
        <v>0.73510455387904028</v>
      </c>
      <c r="AI19" s="2">
        <f t="shared" si="23"/>
        <v>0.71292068985177437</v>
      </c>
      <c r="AJ19" s="2">
        <f t="shared" si="29"/>
        <v>0.26489544612095972</v>
      </c>
      <c r="AK19" s="2">
        <f t="shared" si="29"/>
        <v>0.28707931014822563</v>
      </c>
      <c r="AM19" s="48">
        <f t="shared" si="24"/>
        <v>2.2153721231099404</v>
      </c>
      <c r="AN19" s="2">
        <f t="shared" si="25"/>
        <v>2.148984344898206</v>
      </c>
      <c r="AO19" s="2">
        <f t="shared" si="26"/>
        <v>0.9866327334352637</v>
      </c>
      <c r="AP19" s="2">
        <f t="shared" si="26"/>
        <v>0.98418217952446096</v>
      </c>
      <c r="AQ19" s="2">
        <f t="shared" si="30"/>
        <v>1.3367266564736328E-2</v>
      </c>
      <c r="AR19" s="2">
        <f t="shared" si="30"/>
        <v>1.5817820475539004E-2</v>
      </c>
    </row>
    <row r="20" spans="1:44" ht="15.6" x14ac:dyDescent="0.3">
      <c r="A20"/>
      <c r="B20"/>
      <c r="C20"/>
      <c r="D20" s="34">
        <f t="shared" si="0"/>
        <v>51.734549999999999</v>
      </c>
      <c r="E20" s="42">
        <f t="shared" si="32"/>
        <v>1.4999999999999999E-2</v>
      </c>
      <c r="F20" s="36">
        <f t="shared" si="1"/>
        <v>0.76454999999999984</v>
      </c>
      <c r="G20" s="37">
        <f t="shared" si="2"/>
        <v>2.4049569906414092</v>
      </c>
      <c r="H20" s="33">
        <f t="shared" si="3"/>
        <v>0.51269455602879432</v>
      </c>
      <c r="I20" s="38">
        <f t="shared" si="27"/>
        <v>0.27094262753979653</v>
      </c>
      <c r="J20" s="39">
        <f t="shared" si="4"/>
        <v>0.69743032956765938</v>
      </c>
      <c r="K20" s="33">
        <f t="shared" si="5"/>
        <v>0.67058342296618201</v>
      </c>
      <c r="L20" s="40">
        <f t="shared" si="6"/>
        <v>0.64578291909558949</v>
      </c>
      <c r="M20" s="40">
        <f t="shared" si="7"/>
        <v>-0.25185544397120729</v>
      </c>
      <c r="N20" s="41">
        <f t="shared" si="8"/>
        <v>-0.28057562414193049</v>
      </c>
      <c r="O20" s="40">
        <f t="shared" si="9"/>
        <v>-0.30256967043238936</v>
      </c>
      <c r="P20" s="40">
        <f t="shared" si="10"/>
        <v>-0.32941657703382032</v>
      </c>
      <c r="Q20" s="33"/>
      <c r="R20" s="34">
        <f t="shared" si="11"/>
        <v>51.734549999999999</v>
      </c>
      <c r="S20" s="42">
        <f t="shared" si="33"/>
        <v>1.4999999999999999E-2</v>
      </c>
      <c r="T20" s="36">
        <f t="shared" si="12"/>
        <v>0.76454999999999984</v>
      </c>
      <c r="U20" s="43">
        <f t="shared" si="13"/>
        <v>6.7769549249258461</v>
      </c>
      <c r="V20" s="44">
        <f t="shared" si="14"/>
        <v>0.74817301432329941</v>
      </c>
      <c r="W20" s="45">
        <f t="shared" si="28"/>
        <v>0.12410019559797333</v>
      </c>
      <c r="X20" s="44">
        <f t="shared" si="15"/>
        <v>0.98229791610566008</v>
      </c>
      <c r="Y20" s="33">
        <f t="shared" si="31"/>
        <v>0.97857957533621032</v>
      </c>
      <c r="Z20" s="46">
        <f t="shared" si="16"/>
        <v>2.0243260534611118E-2</v>
      </c>
      <c r="AA20" s="46">
        <f t="shared" si="17"/>
        <v>-1.6376985676706091E-2</v>
      </c>
      <c r="AB20" s="47">
        <f t="shared" si="18"/>
        <v>-0.44721123889235098</v>
      </c>
      <c r="AC20" s="46">
        <f t="shared" si="19"/>
        <v>-1.7702083894358168E-2</v>
      </c>
      <c r="AD20" s="46">
        <f t="shared" si="20"/>
        <v>-2.1420424663797129E-2</v>
      </c>
      <c r="AE20" s="33"/>
      <c r="AF20" s="2">
        <f t="shared" si="21"/>
        <v>0.55430538114802996</v>
      </c>
      <c r="AG20" s="2">
        <f t="shared" si="22"/>
        <v>0.48791760293629577</v>
      </c>
      <c r="AH20" s="2">
        <f t="shared" si="23"/>
        <v>0.71031506589459459</v>
      </c>
      <c r="AI20" s="2">
        <f t="shared" si="23"/>
        <v>0.68719589725151409</v>
      </c>
      <c r="AJ20" s="2">
        <f t="shared" si="29"/>
        <v>0.28968493410540541</v>
      </c>
      <c r="AK20" s="2">
        <f t="shared" si="29"/>
        <v>0.31280410274848591</v>
      </c>
      <c r="AM20" s="48">
        <f t="shared" si="24"/>
        <v>2.1413522517601784</v>
      </c>
      <c r="AN20" s="2">
        <f t="shared" si="25"/>
        <v>2.074964473548444</v>
      </c>
      <c r="AO20" s="2">
        <f t="shared" si="26"/>
        <v>0.98387717881249681</v>
      </c>
      <c r="AP20" s="2">
        <f t="shared" si="26"/>
        <v>0.98100508625991112</v>
      </c>
      <c r="AQ20" s="2">
        <f t="shared" si="30"/>
        <v>1.6122821187503151E-2</v>
      </c>
      <c r="AR20" s="2">
        <f t="shared" si="30"/>
        <v>1.8994913740088902E-2</v>
      </c>
    </row>
    <row r="21" spans="1:44" ht="15.6" x14ac:dyDescent="0.3">
      <c r="A21"/>
      <c r="B21"/>
      <c r="C21"/>
      <c r="D21" s="34">
        <f t="shared" si="0"/>
        <v>51.479700000000001</v>
      </c>
      <c r="E21" s="42">
        <f t="shared" si="32"/>
        <v>0.01</v>
      </c>
      <c r="F21" s="36">
        <f t="shared" si="1"/>
        <v>0.50970000000000226</v>
      </c>
      <c r="G21" s="37">
        <f t="shared" si="2"/>
        <v>2.2272168711510929</v>
      </c>
      <c r="H21" s="33">
        <f t="shared" si="3"/>
        <v>0.33495443653847801</v>
      </c>
      <c r="I21" s="38">
        <f t="shared" si="27"/>
        <v>0.17701267562659725</v>
      </c>
      <c r="J21" s="39">
        <f t="shared" si="4"/>
        <v>0.67092564509620645</v>
      </c>
      <c r="K21" s="33">
        <f t="shared" si="5"/>
        <v>0.65715996966544343</v>
      </c>
      <c r="L21" s="40">
        <f t="shared" si="6"/>
        <v>0.72289279960528319</v>
      </c>
      <c r="M21" s="40">
        <f t="shared" si="7"/>
        <v>-0.1747455634615136</v>
      </c>
      <c r="N21" s="41">
        <f t="shared" si="8"/>
        <v>-0.19467256598135177</v>
      </c>
      <c r="O21" s="40">
        <f t="shared" si="9"/>
        <v>-0.32907435490375175</v>
      </c>
      <c r="P21" s="40">
        <f t="shared" si="10"/>
        <v>-0.34284003033453564</v>
      </c>
      <c r="Q21" s="33"/>
      <c r="R21" s="34">
        <f t="shared" si="11"/>
        <v>51.479700000000001</v>
      </c>
      <c r="S21" s="42">
        <f t="shared" si="33"/>
        <v>0.01</v>
      </c>
      <c r="T21" s="36">
        <f t="shared" si="12"/>
        <v>0.50970000000000226</v>
      </c>
      <c r="U21" s="43">
        <f t="shared" si="13"/>
        <v>6.526616301006321</v>
      </c>
      <c r="V21" s="44">
        <f t="shared" si="14"/>
        <v>0.49783439040377431</v>
      </c>
      <c r="W21" s="45">
        <f t="shared" si="28"/>
        <v>8.2576281210016145E-2</v>
      </c>
      <c r="X21" s="44">
        <f t="shared" si="15"/>
        <v>0.97877839502133135</v>
      </c>
      <c r="Y21" s="33">
        <f t="shared" si="31"/>
        <v>0.97672040495148538</v>
      </c>
      <c r="Z21" s="46">
        <f t="shared" si="16"/>
        <v>2.4754636615088255E-2</v>
      </c>
      <c r="AA21" s="46">
        <f t="shared" si="17"/>
        <v>-1.1865609596228954E-2</v>
      </c>
      <c r="AB21" s="47">
        <f t="shared" si="18"/>
        <v>-0.32401774493154495</v>
      </c>
      <c r="AC21" s="46">
        <f t="shared" si="19"/>
        <v>-2.1221604978696091E-2</v>
      </c>
      <c r="AD21" s="46">
        <f t="shared" si="20"/>
        <v>-2.3279595048516583E-2</v>
      </c>
      <c r="AE21" s="33"/>
      <c r="AF21" s="2">
        <f t="shared" si="21"/>
        <v>0.47991997808735587</v>
      </c>
      <c r="AG21" s="2">
        <f t="shared" si="22"/>
        <v>0.41353219987562168</v>
      </c>
      <c r="AH21" s="2">
        <f t="shared" si="23"/>
        <v>0.68435785254446535</v>
      </c>
      <c r="AI21" s="2">
        <f t="shared" si="23"/>
        <v>0.6603916320255494</v>
      </c>
      <c r="AJ21" s="2">
        <f t="shared" si="29"/>
        <v>0.31564214745553465</v>
      </c>
      <c r="AK21" s="2">
        <f t="shared" si="29"/>
        <v>0.3396083679744506</v>
      </c>
      <c r="AM21" s="48">
        <f t="shared" si="24"/>
        <v>2.0669668486995061</v>
      </c>
      <c r="AN21" s="2">
        <f t="shared" si="25"/>
        <v>2.0005790704877717</v>
      </c>
      <c r="AO21" s="2">
        <f t="shared" si="26"/>
        <v>0.98063136107416149</v>
      </c>
      <c r="AP21" s="2">
        <f t="shared" si="26"/>
        <v>0.97728111452798339</v>
      </c>
      <c r="AQ21" s="2">
        <f t="shared" si="30"/>
        <v>1.9368638925838497E-2</v>
      </c>
      <c r="AR21" s="2">
        <f t="shared" si="30"/>
        <v>2.271888547201667E-2</v>
      </c>
    </row>
    <row r="22" spans="1:44" ht="16.2" thickBot="1" x14ac:dyDescent="0.35">
      <c r="A22"/>
      <c r="B22"/>
      <c r="C22"/>
      <c r="D22" s="34">
        <f t="shared" si="0"/>
        <v>51.224849999999996</v>
      </c>
      <c r="E22" s="42">
        <f t="shared" si="32"/>
        <v>5.0000000000000001E-3</v>
      </c>
      <c r="F22" s="36">
        <f t="shared" si="1"/>
        <v>0.25484999999999758</v>
      </c>
      <c r="G22" s="37">
        <f t="shared" si="2"/>
        <v>2.0562314704983216</v>
      </c>
      <c r="H22" s="33">
        <f t="shared" si="3"/>
        <v>0.16396903588570666</v>
      </c>
      <c r="I22" s="38">
        <f t="shared" si="27"/>
        <v>8.6652375952955218E-2</v>
      </c>
      <c r="J22" s="39">
        <f t="shared" si="4"/>
        <v>0.64339429423468009</v>
      </c>
      <c r="K22" s="33">
        <f t="shared" si="5"/>
        <v>0.64339429423468009</v>
      </c>
      <c r="L22" s="40">
        <f t="shared" si="6"/>
        <v>0.80675739895250587</v>
      </c>
      <c r="M22" s="40">
        <f t="shared" si="7"/>
        <v>-9.0880964114290919E-2</v>
      </c>
      <c r="N22" s="41">
        <f>M22/$L$23</f>
        <v>-0.10124451878793878</v>
      </c>
      <c r="O22" s="40">
        <f t="shared" si="9"/>
        <v>-0.35660570576531991</v>
      </c>
      <c r="P22" s="40">
        <f t="shared" si="10"/>
        <v>-0.35660570576531991</v>
      </c>
      <c r="Q22" s="33"/>
      <c r="R22" s="34">
        <f t="shared" si="11"/>
        <v>51.224849999999996</v>
      </c>
      <c r="S22" s="42">
        <f t="shared" si="33"/>
        <v>5.0000000000000001E-3</v>
      </c>
      <c r="T22" s="36">
        <f t="shared" si="12"/>
        <v>0.25484999999999758</v>
      </c>
      <c r="U22" s="43">
        <f t="shared" si="13"/>
        <v>6.2771746270351301</v>
      </c>
      <c r="V22" s="44">
        <f t="shared" si="14"/>
        <v>0.24839271643258343</v>
      </c>
      <c r="W22" s="45">
        <f t="shared" si="28"/>
        <v>4.1201144794398077E-2</v>
      </c>
      <c r="X22" s="44">
        <f t="shared" si="15"/>
        <v>0.97466241488163929</v>
      </c>
      <c r="Y22" s="33">
        <f t="shared" si="31"/>
        <v>0.97466241488163929</v>
      </c>
      <c r="Z22" s="46">
        <f t="shared" si="16"/>
        <v>3.0162962643909053E-2</v>
      </c>
      <c r="AA22" s="46">
        <f t="shared" si="17"/>
        <v>-6.4572835674081563E-3</v>
      </c>
      <c r="AB22" s="47">
        <f t="shared" si="18"/>
        <v>-0.17633097085547672</v>
      </c>
      <c r="AC22" s="46">
        <f t="shared" si="19"/>
        <v>-2.5337585118337131E-2</v>
      </c>
      <c r="AD22" s="46">
        <f t="shared" si="20"/>
        <v>-2.5337585118337131E-2</v>
      </c>
      <c r="AE22" s="33"/>
      <c r="AF22" s="2">
        <f t="shared" si="21"/>
        <v>0.40516541518722332</v>
      </c>
      <c r="AG22" s="2">
        <f t="shared" si="22"/>
        <v>0.33877763697548913</v>
      </c>
      <c r="AH22" s="2">
        <f t="shared" si="23"/>
        <v>0.65732203749174034</v>
      </c>
      <c r="AI22" s="2">
        <f t="shared" si="23"/>
        <v>0.63261137538957479</v>
      </c>
      <c r="AJ22" s="2">
        <f t="shared" si="29"/>
        <v>0.34267796250825971</v>
      </c>
      <c r="AK22" s="2">
        <f t="shared" si="29"/>
        <v>0.36738862461042521</v>
      </c>
      <c r="AM22" s="48">
        <f t="shared" si="24"/>
        <v>1.9922122857993718</v>
      </c>
      <c r="AN22" s="2">
        <f t="shared" si="25"/>
        <v>1.9258245075876377</v>
      </c>
      <c r="AO22" s="2">
        <f t="shared" si="26"/>
        <v>0.97682611459766866</v>
      </c>
      <c r="AP22" s="2">
        <f t="shared" si="26"/>
        <v>0.97293685487477433</v>
      </c>
      <c r="AQ22" s="2">
        <f t="shared" si="30"/>
        <v>2.3173885402331312E-2</v>
      </c>
      <c r="AR22" s="2">
        <f t="shared" si="30"/>
        <v>2.7063145125225702E-2</v>
      </c>
    </row>
    <row r="23" spans="1:44" ht="16.2" thickBot="1" x14ac:dyDescent="0.35">
      <c r="A23"/>
      <c r="B23"/>
      <c r="C23"/>
      <c r="D23" s="60">
        <f>B12</f>
        <v>50.97</v>
      </c>
      <c r="E23" s="61">
        <v>0</v>
      </c>
      <c r="F23" s="62">
        <f t="shared" si="1"/>
        <v>0</v>
      </c>
      <c r="G23" s="63">
        <f t="shared" si="2"/>
        <v>1.8922624346126149</v>
      </c>
      <c r="H23" s="64">
        <f>G23-$G$23</f>
        <v>0</v>
      </c>
      <c r="I23" s="65">
        <f>H23/$G$23</f>
        <v>0</v>
      </c>
      <c r="J23" s="66">
        <f t="shared" si="4"/>
        <v>0.61495154593696233</v>
      </c>
      <c r="K23" s="64"/>
      <c r="L23" s="67">
        <f t="shared" si="6"/>
        <v>0.89763836306679679</v>
      </c>
      <c r="M23" s="67">
        <f>L23-$L$23</f>
        <v>0</v>
      </c>
      <c r="N23" s="68">
        <f>M23/$L$23</f>
        <v>0</v>
      </c>
      <c r="O23" s="67">
        <f t="shared" si="9"/>
        <v>-0.3850484540630516</v>
      </c>
      <c r="P23" s="69"/>
      <c r="Q23" s="33"/>
      <c r="R23" s="60">
        <f>D23</f>
        <v>50.97</v>
      </c>
      <c r="S23" s="61">
        <v>0</v>
      </c>
      <c r="T23" s="62">
        <f t="shared" si="12"/>
        <v>0</v>
      </c>
      <c r="U23" s="70">
        <f t="shared" si="13"/>
        <v>6.0287819106025466</v>
      </c>
      <c r="V23" s="71">
        <f t="shared" si="14"/>
        <v>0</v>
      </c>
      <c r="W23" s="72">
        <f t="shared" si="28"/>
        <v>0</v>
      </c>
      <c r="X23" s="71">
        <f t="shared" si="15"/>
        <v>0.96987216658246589</v>
      </c>
      <c r="Y23" s="64"/>
      <c r="Z23" s="73">
        <f t="shared" si="16"/>
        <v>3.6620246211317209E-2</v>
      </c>
      <c r="AA23" s="73">
        <f>Z23-$Z$23</f>
        <v>0</v>
      </c>
      <c r="AB23" s="74">
        <f>AA23/$Z$23</f>
        <v>0</v>
      </c>
      <c r="AC23" s="73">
        <f t="shared" si="19"/>
        <v>-3.0127833417529795E-2</v>
      </c>
      <c r="AD23" s="75"/>
      <c r="AE23" s="33"/>
      <c r="AF23" s="2">
        <f t="shared" si="21"/>
        <v>0.3300380100324381</v>
      </c>
      <c r="AG23" s="2">
        <f t="shared" si="22"/>
        <v>0.26365023182070391</v>
      </c>
      <c r="AH23" s="2">
        <f>NORMSDIST(AF23)</f>
        <v>0.62931437906655818</v>
      </c>
      <c r="AI23" s="2">
        <f>NORMSDIST(AG23)</f>
        <v>0.60397527593632838</v>
      </c>
      <c r="AJ23" s="2">
        <f t="shared" si="29"/>
        <v>0.37068562093344182</v>
      </c>
      <c r="AK23" s="2">
        <f t="shared" si="29"/>
        <v>0.39602472406367162</v>
      </c>
      <c r="AM23" s="48">
        <f t="shared" si="24"/>
        <v>1.9170848806445879</v>
      </c>
      <c r="AN23" s="2">
        <f t="shared" si="25"/>
        <v>1.8506971024328538</v>
      </c>
      <c r="AO23" s="2">
        <f>NORMSDIST(AM23)</f>
        <v>0.97238642544927212</v>
      </c>
      <c r="AP23" s="2">
        <f>NORMSDIST(AN23)</f>
        <v>0.96789342941991408</v>
      </c>
      <c r="AQ23" s="2">
        <f t="shared" si="30"/>
        <v>2.7613574550727917E-2</v>
      </c>
      <c r="AR23" s="2">
        <f t="shared" si="30"/>
        <v>3.2106570580085966E-2</v>
      </c>
    </row>
    <row r="24" spans="1:44" ht="15.6" x14ac:dyDescent="0.3">
      <c r="A24"/>
      <c r="B24"/>
      <c r="C24"/>
      <c r="D24" s="34">
        <f t="shared" ref="D24:D43" si="34">$D$23+$D$23*E24</f>
        <v>50.715150000000001</v>
      </c>
      <c r="E24" s="42">
        <f t="shared" ref="E24:E40" si="35">E23-0.5%</f>
        <v>-5.0000000000000001E-3</v>
      </c>
      <c r="F24" s="36">
        <f t="shared" si="1"/>
        <v>-0.25484999999999758</v>
      </c>
      <c r="G24" s="37">
        <f t="shared" si="2"/>
        <v>1.7355420331305815</v>
      </c>
      <c r="H24" s="33">
        <f t="shared" ref="H24:H43" si="36">G24-$G$23</f>
        <v>-0.15672040148203337</v>
      </c>
      <c r="I24" s="38">
        <f t="shared" si="27"/>
        <v>-8.2821705179660907E-2</v>
      </c>
      <c r="J24" s="39">
        <f t="shared" si="4"/>
        <v>0.58572894487630578</v>
      </c>
      <c r="K24" s="33">
        <f t="shared" ref="K24:K43" si="37">H24/F24</f>
        <v>0.61495154593696233</v>
      </c>
      <c r="L24" s="40">
        <f t="shared" si="6"/>
        <v>0.99576796158476455</v>
      </c>
      <c r="M24" s="40">
        <f t="shared" ref="M24:M43" si="38">L24-$L$23</f>
        <v>9.8129598517967764E-2</v>
      </c>
      <c r="N24" s="41">
        <f>M24/$L$23</f>
        <v>0.10931974674378479</v>
      </c>
      <c r="O24" s="40">
        <f t="shared" si="9"/>
        <v>-0.41427105512368023</v>
      </c>
      <c r="P24" s="40">
        <f t="shared" ref="P24:P43" si="39">M24/F24</f>
        <v>-0.3850484540630516</v>
      </c>
      <c r="Q24" s="33"/>
      <c r="R24" s="34">
        <f t="shared" ref="R24:R43" si="40">$D$23+$D$23*S24</f>
        <v>50.715150000000001</v>
      </c>
      <c r="S24" s="42">
        <f t="shared" ref="S24:S40" si="41">S23-0.5%</f>
        <v>-5.0000000000000001E-3</v>
      </c>
      <c r="T24" s="36">
        <f t="shared" si="12"/>
        <v>-0.25484999999999758</v>
      </c>
      <c r="U24" s="43">
        <f t="shared" si="13"/>
        <v>5.7816099889490076</v>
      </c>
      <c r="V24" s="44">
        <f t="shared" si="14"/>
        <v>-0.24717192165353907</v>
      </c>
      <c r="W24" s="45">
        <f t="shared" si="28"/>
        <v>-4.0998650360672191E-2</v>
      </c>
      <c r="X24" s="44">
        <f t="shared" si="15"/>
        <v>0.96432457471325161</v>
      </c>
      <c r="Y24" s="33">
        <f t="shared" si="31"/>
        <v>0.96987216658246589</v>
      </c>
      <c r="Z24" s="46">
        <f t="shared" si="16"/>
        <v>4.4298324557774604E-2</v>
      </c>
      <c r="AA24" s="46">
        <f t="shared" ref="AA24:AA43" si="42">Z24-$Z$23</f>
        <v>7.6780783464573954E-3</v>
      </c>
      <c r="AB24" s="47">
        <f t="shared" ref="AB24:AB43" si="43">AA24/$Z$23</f>
        <v>0.20966757847970294</v>
      </c>
      <c r="AC24" s="46">
        <f t="shared" si="19"/>
        <v>-3.5675425286742272E-2</v>
      </c>
      <c r="AD24" s="46">
        <f t="shared" ref="AD24:AD42" si="44">AA24/T24</f>
        <v>-3.0127833417529795E-2</v>
      </c>
      <c r="AE24" s="33"/>
      <c r="AF24" s="2">
        <f t="shared" si="21"/>
        <v>0.25453402483266779</v>
      </c>
      <c r="AG24" s="2">
        <f t="shared" si="22"/>
        <v>0.1881462466209336</v>
      </c>
      <c r="AH24" s="2">
        <f t="shared" ref="AH24:AI43" si="45">NORMSDIST(AF24)</f>
        <v>0.60045848928972323</v>
      </c>
      <c r="AI24" s="2">
        <f t="shared" si="45"/>
        <v>0.57461899558459972</v>
      </c>
      <c r="AJ24" s="2">
        <f t="shared" si="29"/>
        <v>0.39954151071027677</v>
      </c>
      <c r="AK24" s="2">
        <f t="shared" si="29"/>
        <v>0.42538100441540028</v>
      </c>
      <c r="AM24" s="48">
        <f t="shared" si="24"/>
        <v>1.8415808954448198</v>
      </c>
      <c r="AN24" s="2">
        <f t="shared" si="25"/>
        <v>1.7751931172330857</v>
      </c>
      <c r="AO24" s="2">
        <f t="shared" ref="AO24:AP43" si="46">NORMSDIST(AM24)</f>
        <v>0.96723176116807319</v>
      </c>
      <c r="AP24" s="2">
        <f t="shared" si="46"/>
        <v>0.96206699709701216</v>
      </c>
      <c r="AQ24" s="2">
        <f t="shared" si="30"/>
        <v>3.2768238831926776E-2</v>
      </c>
      <c r="AR24" s="2">
        <f t="shared" si="30"/>
        <v>3.7933002902987858E-2</v>
      </c>
    </row>
    <row r="25" spans="1:44" ht="15.6" x14ac:dyDescent="0.3">
      <c r="A25"/>
      <c r="B25"/>
      <c r="C25"/>
      <c r="D25" s="34">
        <f t="shared" si="34"/>
        <v>50.460299999999997</v>
      </c>
      <c r="E25" s="42">
        <f t="shared" si="35"/>
        <v>-0.01</v>
      </c>
      <c r="F25" s="36">
        <f t="shared" si="1"/>
        <v>-0.50970000000000226</v>
      </c>
      <c r="G25" s="37">
        <f t="shared" si="2"/>
        <v>1.5862690115288522</v>
      </c>
      <c r="H25" s="33">
        <f t="shared" si="36"/>
        <v>-0.30599342308376265</v>
      </c>
      <c r="I25" s="38">
        <f t="shared" si="27"/>
        <v>-0.16170770897663875</v>
      </c>
      <c r="J25" s="39">
        <f t="shared" si="4"/>
        <v>0.5558728562847467</v>
      </c>
      <c r="K25" s="33">
        <f t="shared" si="37"/>
        <v>0.60034024540663389</v>
      </c>
      <c r="L25" s="40">
        <f t="shared" si="6"/>
        <v>1.1013449399830364</v>
      </c>
      <c r="M25" s="40">
        <f t="shared" si="38"/>
        <v>0.20370657691623961</v>
      </c>
      <c r="N25" s="41">
        <f t="shared" ref="N25:N43" si="47">M25/$L$23</f>
        <v>0.22693613073785374</v>
      </c>
      <c r="O25" s="40">
        <f t="shared" si="9"/>
        <v>-0.44412714371526718</v>
      </c>
      <c r="P25" s="40">
        <f t="shared" si="39"/>
        <v>-0.39965975459336611</v>
      </c>
      <c r="Q25" s="33"/>
      <c r="R25" s="34">
        <f t="shared" si="40"/>
        <v>50.460299999999997</v>
      </c>
      <c r="S25" s="42">
        <f t="shared" si="41"/>
        <v>-0.01</v>
      </c>
      <c r="T25" s="36">
        <f t="shared" si="12"/>
        <v>-0.50970000000000226</v>
      </c>
      <c r="U25" s="43">
        <f t="shared" si="13"/>
        <v>5.5358518710833309</v>
      </c>
      <c r="V25" s="44">
        <f t="shared" si="14"/>
        <v>-0.49293003951921577</v>
      </c>
      <c r="W25" s="45">
        <f t="shared" si="28"/>
        <v>-8.1762791693015466E-2</v>
      </c>
      <c r="X25" s="44">
        <f t="shared" si="15"/>
        <v>0.95793195683897192</v>
      </c>
      <c r="Y25" s="33">
        <f t="shared" si="31"/>
        <v>0.96709837064785875</v>
      </c>
      <c r="Z25" s="46">
        <f t="shared" si="16"/>
        <v>5.3390206692101039E-2</v>
      </c>
      <c r="AA25" s="46">
        <f t="shared" si="42"/>
        <v>1.676996048078383E-2</v>
      </c>
      <c r="AB25" s="47">
        <f t="shared" si="43"/>
        <v>0.45794231922998924</v>
      </c>
      <c r="AC25" s="46">
        <f t="shared" si="19"/>
        <v>-4.2068043161022875E-2</v>
      </c>
      <c r="AD25" s="46">
        <f t="shared" si="44"/>
        <v>-3.2901629352136072E-2</v>
      </c>
      <c r="AE25" s="33"/>
      <c r="AF25" s="2">
        <f t="shared" si="21"/>
        <v>0.17864966530658191</v>
      </c>
      <c r="AG25" s="2">
        <f t="shared" si="22"/>
        <v>0.1122618870948477</v>
      </c>
      <c r="AH25" s="2">
        <f t="shared" si="45"/>
        <v>0.57089360275997125</v>
      </c>
      <c r="AI25" s="2">
        <f t="shared" si="45"/>
        <v>0.54469211979096599</v>
      </c>
      <c r="AJ25" s="2">
        <f t="shared" si="29"/>
        <v>0.42910639724002875</v>
      </c>
      <c r="AK25" s="2">
        <f t="shared" si="29"/>
        <v>0.45530788020903395</v>
      </c>
      <c r="AM25" s="48">
        <f t="shared" si="24"/>
        <v>1.7656965359187355</v>
      </c>
      <c r="AN25" s="2">
        <f t="shared" si="25"/>
        <v>1.6993087577070014</v>
      </c>
      <c r="AO25" s="2">
        <f t="shared" si="46"/>
        <v>0.96127661286514188</v>
      </c>
      <c r="AP25" s="2">
        <f t="shared" si="46"/>
        <v>0.95536948833434832</v>
      </c>
      <c r="AQ25" s="2">
        <f t="shared" si="30"/>
        <v>3.8723387134858095E-2</v>
      </c>
      <c r="AR25" s="2">
        <f t="shared" si="30"/>
        <v>4.463051166565165E-2</v>
      </c>
    </row>
    <row r="26" spans="1:44" ht="15.6" x14ac:dyDescent="0.3">
      <c r="A26"/>
      <c r="B26"/>
      <c r="C26"/>
      <c r="D26" s="34">
        <f t="shared" si="34"/>
        <v>50.205449999999999</v>
      </c>
      <c r="E26" s="42">
        <f t="shared" si="35"/>
        <v>-1.4999999999999999E-2</v>
      </c>
      <c r="F26" s="36">
        <f t="shared" si="1"/>
        <v>-0.76454999999999984</v>
      </c>
      <c r="G26" s="37">
        <f t="shared" si="2"/>
        <v>1.4446048141046859</v>
      </c>
      <c r="H26" s="33">
        <f t="shared" si="36"/>
        <v>-0.44765762050792901</v>
      </c>
      <c r="I26" s="38">
        <f t="shared" si="27"/>
        <v>-0.23657269325836072</v>
      </c>
      <c r="J26" s="39">
        <f t="shared" si="4"/>
        <v>0.52554257350038025</v>
      </c>
      <c r="K26" s="33">
        <f t="shared" si="37"/>
        <v>0.58551778236600494</v>
      </c>
      <c r="L26" s="40">
        <f t="shared" si="6"/>
        <v>1.2145307425588712</v>
      </c>
      <c r="M26" s="40">
        <f t="shared" si="38"/>
        <v>0.31689237949207438</v>
      </c>
      <c r="N26" s="41">
        <f t="shared" si="47"/>
        <v>0.35302900648030033</v>
      </c>
      <c r="O26" s="40">
        <f t="shared" si="9"/>
        <v>-0.47445742649960576</v>
      </c>
      <c r="P26" s="40">
        <f t="shared" si="39"/>
        <v>-0.41448221763399967</v>
      </c>
      <c r="Q26" s="33"/>
      <c r="R26" s="34">
        <f t="shared" si="40"/>
        <v>50.205449999999999</v>
      </c>
      <c r="S26" s="42">
        <f t="shared" si="41"/>
        <v>-1.4999999999999999E-2</v>
      </c>
      <c r="T26" s="36">
        <f t="shared" si="12"/>
        <v>-0.76454999999999984</v>
      </c>
      <c r="U26" s="43">
        <f t="shared" si="13"/>
        <v>5.2917229118829212</v>
      </c>
      <c r="V26" s="44">
        <f t="shared" si="14"/>
        <v>-0.73705899871962544</v>
      </c>
      <c r="W26" s="45">
        <f t="shared" si="28"/>
        <v>-0.12225670287117088</v>
      </c>
      <c r="X26" s="44">
        <f t="shared" si="15"/>
        <v>0.95060293270449647</v>
      </c>
      <c r="Y26" s="33">
        <f t="shared" si="31"/>
        <v>0.96404289937822985</v>
      </c>
      <c r="Z26" s="46">
        <f t="shared" si="16"/>
        <v>6.4111247491687617E-2</v>
      </c>
      <c r="AA26" s="46">
        <f t="shared" si="42"/>
        <v>2.7491001280370408E-2</v>
      </c>
      <c r="AB26" s="47">
        <f t="shared" si="43"/>
        <v>0.75070498220392967</v>
      </c>
      <c r="AC26" s="46">
        <f t="shared" si="19"/>
        <v>-4.939706729549477E-2</v>
      </c>
      <c r="AD26" s="46">
        <f t="shared" si="44"/>
        <v>-3.5957100621764979E-2</v>
      </c>
      <c r="AE26" s="33"/>
      <c r="AF26" s="2">
        <f t="shared" si="21"/>
        <v>0.10238107953770788</v>
      </c>
      <c r="AG26" s="2">
        <f t="shared" si="22"/>
        <v>3.599330132597367E-2</v>
      </c>
      <c r="AH26" s="2">
        <f t="shared" si="45"/>
        <v>0.54077289945432727</v>
      </c>
      <c r="AI26" s="2">
        <f t="shared" si="45"/>
        <v>0.51435614986877942</v>
      </c>
      <c r="AJ26" s="2">
        <f t="shared" si="29"/>
        <v>0.45922710054567267</v>
      </c>
      <c r="AK26" s="2">
        <f t="shared" si="29"/>
        <v>0.48564385013122063</v>
      </c>
      <c r="AM26" s="48">
        <f t="shared" si="24"/>
        <v>1.6894279501498599</v>
      </c>
      <c r="AN26" s="2">
        <f t="shared" si="25"/>
        <v>1.6230401719381258</v>
      </c>
      <c r="AO26" s="2">
        <f t="shared" si="46"/>
        <v>0.95443127576611042</v>
      </c>
      <c r="AP26" s="2">
        <f t="shared" si="46"/>
        <v>0.94770959119842757</v>
      </c>
      <c r="AQ26" s="2">
        <f t="shared" si="30"/>
        <v>4.5568724233889545E-2</v>
      </c>
      <c r="AR26" s="2">
        <f t="shared" si="30"/>
        <v>5.2290408801572409E-2</v>
      </c>
    </row>
    <row r="27" spans="1:44" ht="15.6" x14ac:dyDescent="0.3">
      <c r="A27"/>
      <c r="B27"/>
      <c r="C27"/>
      <c r="D27" s="34">
        <f t="shared" si="34"/>
        <v>49.950600000000001</v>
      </c>
      <c r="E27" s="42">
        <f t="shared" si="35"/>
        <v>-0.02</v>
      </c>
      <c r="F27" s="36">
        <f t="shared" si="1"/>
        <v>-1.0193999999999974</v>
      </c>
      <c r="G27" s="37">
        <f t="shared" si="2"/>
        <v>1.3106702892481152</v>
      </c>
      <c r="H27" s="33">
        <f t="shared" si="36"/>
        <v>-0.58159214536449966</v>
      </c>
      <c r="I27" s="38">
        <f t="shared" si="27"/>
        <v>-0.3073527935270583</v>
      </c>
      <c r="J27" s="39">
        <f t="shared" si="4"/>
        <v>0.49490801699835851</v>
      </c>
      <c r="K27" s="33">
        <f t="shared" si="37"/>
        <v>0.57052398014959893</v>
      </c>
      <c r="L27" s="40">
        <f t="shared" si="6"/>
        <v>1.3354462177022945</v>
      </c>
      <c r="M27" s="40">
        <f t="shared" si="38"/>
        <v>0.43780785463549776</v>
      </c>
      <c r="N27" s="41">
        <f t="shared" si="47"/>
        <v>0.48773300323274926</v>
      </c>
      <c r="O27" s="40">
        <f t="shared" si="9"/>
        <v>-0.50509198300165536</v>
      </c>
      <c r="P27" s="40">
        <f t="shared" si="39"/>
        <v>-0.42947601985040107</v>
      </c>
      <c r="Q27" s="33"/>
      <c r="R27" s="34">
        <f t="shared" si="40"/>
        <v>49.950600000000001</v>
      </c>
      <c r="S27" s="42">
        <f t="shared" si="41"/>
        <v>-0.02</v>
      </c>
      <c r="T27" s="36">
        <f t="shared" si="12"/>
        <v>-1.0193999999999974</v>
      </c>
      <c r="U27" s="43">
        <f t="shared" si="13"/>
        <v>5.0494617544831826</v>
      </c>
      <c r="V27" s="44">
        <f t="shared" si="14"/>
        <v>-0.97932015611936407</v>
      </c>
      <c r="W27" s="45">
        <f t="shared" si="28"/>
        <v>-0.16244079992296254</v>
      </c>
      <c r="X27" s="44">
        <f t="shared" si="15"/>
        <v>0.94224360271042895</v>
      </c>
      <c r="Y27" s="33">
        <f t="shared" si="31"/>
        <v>0.96068290770979647</v>
      </c>
      <c r="Z27" s="46">
        <f t="shared" si="16"/>
        <v>7.670009009194434E-2</v>
      </c>
      <c r="AA27" s="46">
        <f t="shared" si="42"/>
        <v>4.0079843880627131E-2</v>
      </c>
      <c r="AB27" s="47">
        <f t="shared" si="43"/>
        <v>1.0944722667714004</v>
      </c>
      <c r="AC27" s="46">
        <f t="shared" si="19"/>
        <v>-5.7756397289579778E-2</v>
      </c>
      <c r="AD27" s="46">
        <f t="shared" si="44"/>
        <v>-3.9317092290197406E-2</v>
      </c>
      <c r="AE27" s="33"/>
      <c r="AF27" s="2">
        <f t="shared" si="21"/>
        <v>2.572435680117743E-2</v>
      </c>
      <c r="AG27" s="2">
        <f t="shared" si="22"/>
        <v>-4.0663421410556774E-2</v>
      </c>
      <c r="AH27" s="2">
        <f t="shared" si="45"/>
        <v>0.51026140181730395</v>
      </c>
      <c r="AI27" s="2">
        <f t="shared" si="45"/>
        <v>0.48378211147385652</v>
      </c>
      <c r="AJ27" s="2">
        <f t="shared" si="29"/>
        <v>0.48973859818269611</v>
      </c>
      <c r="AK27" s="2">
        <f t="shared" si="29"/>
        <v>0.51621788852614348</v>
      </c>
      <c r="AM27" s="48">
        <f t="shared" si="24"/>
        <v>1.6127712274133279</v>
      </c>
      <c r="AN27" s="2">
        <f t="shared" si="25"/>
        <v>1.5463834492015938</v>
      </c>
      <c r="AO27" s="2">
        <f t="shared" si="46"/>
        <v>0.94660289033584122</v>
      </c>
      <c r="AP27" s="2">
        <f t="shared" si="46"/>
        <v>0.93899400554539048</v>
      </c>
      <c r="AQ27" s="2">
        <f t="shared" si="30"/>
        <v>5.339710966415874E-2</v>
      </c>
      <c r="AR27" s="2">
        <f t="shared" si="30"/>
        <v>6.1005994454609518E-2</v>
      </c>
    </row>
    <row r="28" spans="1:44" ht="15.6" x14ac:dyDescent="0.3">
      <c r="A28"/>
      <c r="B28"/>
      <c r="C28"/>
      <c r="D28" s="34">
        <f t="shared" si="34"/>
        <v>49.695749999999997</v>
      </c>
      <c r="E28" s="42">
        <f t="shared" si="35"/>
        <v>-2.5000000000000001E-2</v>
      </c>
      <c r="F28" s="36">
        <f t="shared" si="1"/>
        <v>-1.2742500000000021</v>
      </c>
      <c r="G28" s="37">
        <f t="shared" si="2"/>
        <v>1.1845429811160813</v>
      </c>
      <c r="H28" s="33">
        <f t="shared" si="36"/>
        <v>-0.70771945349653365</v>
      </c>
      <c r="I28" s="38">
        <f t="shared" si="27"/>
        <v>-0.37400703018311432</v>
      </c>
      <c r="J28" s="39">
        <f t="shared" si="4"/>
        <v>0.4641470704134022</v>
      </c>
      <c r="K28" s="33">
        <f t="shared" si="37"/>
        <v>0.55540078751935062</v>
      </c>
      <c r="L28" s="40">
        <f t="shared" si="6"/>
        <v>1.4641689095702688</v>
      </c>
      <c r="M28" s="40">
        <f t="shared" si="38"/>
        <v>0.56653054650347201</v>
      </c>
      <c r="N28" s="41">
        <f t="shared" si="47"/>
        <v>0.631134507852261</v>
      </c>
      <c r="O28" s="40">
        <f t="shared" si="9"/>
        <v>-0.5358529295865978</v>
      </c>
      <c r="P28" s="40">
        <f t="shared" si="39"/>
        <v>-0.44459921248065221</v>
      </c>
      <c r="Q28" s="33"/>
      <c r="R28" s="34">
        <f t="shared" si="40"/>
        <v>49.695749999999997</v>
      </c>
      <c r="S28" s="42">
        <f t="shared" si="41"/>
        <v>-2.5000000000000001E-2</v>
      </c>
      <c r="T28" s="36">
        <f t="shared" si="12"/>
        <v>-1.2742500000000021</v>
      </c>
      <c r="U28" s="43">
        <f t="shared" si="13"/>
        <v>4.8093309723324253</v>
      </c>
      <c r="V28" s="44">
        <f t="shared" si="14"/>
        <v>-1.2194509382701213</v>
      </c>
      <c r="W28" s="45">
        <f t="shared" si="28"/>
        <v>-0.20227152953161698</v>
      </c>
      <c r="X28" s="44">
        <f t="shared" si="15"/>
        <v>0.93275900807979117</v>
      </c>
      <c r="Y28" s="33">
        <f t="shared" si="31"/>
        <v>0.95699504670992297</v>
      </c>
      <c r="Z28" s="46">
        <f t="shared" si="16"/>
        <v>9.1419307941194017E-2</v>
      </c>
      <c r="AA28" s="46">
        <f t="shared" si="42"/>
        <v>5.4799061729876808E-2</v>
      </c>
      <c r="AB28" s="47">
        <f t="shared" si="43"/>
        <v>1.4964143445038218</v>
      </c>
      <c r="AC28" s="46">
        <f t="shared" si="19"/>
        <v>-6.7240991920222759E-2</v>
      </c>
      <c r="AD28" s="46">
        <f t="shared" si="44"/>
        <v>-4.3004953290073943E-2</v>
      </c>
      <c r="AE28" s="33"/>
      <c r="AF28" s="2">
        <f t="shared" si="21"/>
        <v>-5.1324473639520328E-2</v>
      </c>
      <c r="AG28" s="2">
        <f t="shared" si="22"/>
        <v>-0.11771225185125453</v>
      </c>
      <c r="AH28" s="2">
        <f t="shared" si="45"/>
        <v>0.47953348332854207</v>
      </c>
      <c r="AI28" s="2">
        <f t="shared" si="45"/>
        <v>0.45314782935158193</v>
      </c>
      <c r="AJ28" s="2">
        <f t="shared" si="29"/>
        <v>0.52046651667145793</v>
      </c>
      <c r="AK28" s="2">
        <f t="shared" si="29"/>
        <v>0.54685217064841807</v>
      </c>
      <c r="AM28" s="48">
        <f t="shared" si="24"/>
        <v>1.5357223969726317</v>
      </c>
      <c r="AN28" s="2">
        <f t="shared" si="25"/>
        <v>1.4693346187608975</v>
      </c>
      <c r="AO28" s="2">
        <f t="shared" si="46"/>
        <v>0.93769676020959625</v>
      </c>
      <c r="AP28" s="2">
        <f t="shared" si="46"/>
        <v>0.92912897429684782</v>
      </c>
      <c r="AQ28" s="2">
        <f t="shared" si="30"/>
        <v>6.230323979040376E-2</v>
      </c>
      <c r="AR28" s="2">
        <f t="shared" si="30"/>
        <v>7.0871025703152166E-2</v>
      </c>
    </row>
    <row r="29" spans="1:44" ht="15.6" x14ac:dyDescent="0.3">
      <c r="A29"/>
      <c r="B29"/>
      <c r="C29"/>
      <c r="D29" s="34">
        <f t="shared" si="34"/>
        <v>49.440899999999999</v>
      </c>
      <c r="E29" s="42">
        <f t="shared" si="35"/>
        <v>-3.0000000000000002E-2</v>
      </c>
      <c r="F29" s="36">
        <f t="shared" si="1"/>
        <v>-1.5290999999999997</v>
      </c>
      <c r="G29" s="37">
        <f t="shared" si="2"/>
        <v>1.0662551002212268</v>
      </c>
      <c r="H29" s="33">
        <f t="shared" si="36"/>
        <v>-0.82600733439138807</v>
      </c>
      <c r="I29" s="38">
        <f t="shared" si="27"/>
        <v>-0.43651838100378965</v>
      </c>
      <c r="J29" s="39">
        <f t="shared" si="4"/>
        <v>0.43344261510971538</v>
      </c>
      <c r="K29" s="33">
        <f t="shared" si="37"/>
        <v>0.54019183466835929</v>
      </c>
      <c r="L29" s="40">
        <f t="shared" si="6"/>
        <v>1.6007310286754119</v>
      </c>
      <c r="M29" s="40">
        <f t="shared" si="38"/>
        <v>0.70309266560861516</v>
      </c>
      <c r="N29" s="41">
        <f t="shared" si="47"/>
        <v>0.78326940395738776</v>
      </c>
      <c r="O29" s="40">
        <f t="shared" si="9"/>
        <v>-0.56655738489027063</v>
      </c>
      <c r="P29" s="40">
        <f t="shared" si="39"/>
        <v>-0.45980816533164298</v>
      </c>
      <c r="Q29" s="33"/>
      <c r="R29" s="34">
        <f t="shared" si="40"/>
        <v>49.440899999999999</v>
      </c>
      <c r="S29" s="42">
        <f t="shared" si="41"/>
        <v>-3.0000000000000002E-2</v>
      </c>
      <c r="T29" s="36">
        <f t="shared" si="12"/>
        <v>-1.5290999999999997</v>
      </c>
      <c r="U29" s="43">
        <f t="shared" si="13"/>
        <v>4.5716173391232928</v>
      </c>
      <c r="V29" s="44">
        <f t="shared" si="14"/>
        <v>-1.4571645714792538</v>
      </c>
      <c r="W29" s="45">
        <f t="shared" si="28"/>
        <v>-0.24170132426197144</v>
      </c>
      <c r="X29" s="44">
        <f t="shared" si="15"/>
        <v>0.92205487615355219</v>
      </c>
      <c r="Y29" s="33">
        <f t="shared" si="31"/>
        <v>0.95295570693823439</v>
      </c>
      <c r="Z29" s="46">
        <f t="shared" si="16"/>
        <v>0.10855567473206262</v>
      </c>
      <c r="AA29" s="46">
        <f t="shared" si="42"/>
        <v>7.1935428520745415E-2</v>
      </c>
      <c r="AB29" s="47">
        <f t="shared" si="43"/>
        <v>1.9643622302712513</v>
      </c>
      <c r="AC29" s="46">
        <f t="shared" si="19"/>
        <v>-7.7945123846446029E-2</v>
      </c>
      <c r="AD29" s="46">
        <f t="shared" si="44"/>
        <v>-4.7044293061765372E-2</v>
      </c>
      <c r="AE29" s="33"/>
      <c r="AF29" s="2">
        <f t="shared" si="21"/>
        <v>-0.12876944376671492</v>
      </c>
      <c r="AG29" s="2">
        <f t="shared" si="22"/>
        <v>-0.19515722197844915</v>
      </c>
      <c r="AH29" s="2">
        <f t="shared" si="45"/>
        <v>0.44877004226652273</v>
      </c>
      <c r="AI29" s="2">
        <f t="shared" si="45"/>
        <v>0.42263493350628234</v>
      </c>
      <c r="AJ29" s="2">
        <f t="shared" si="29"/>
        <v>0.55122995773347727</v>
      </c>
      <c r="AK29" s="2">
        <f t="shared" si="29"/>
        <v>0.57736506649371766</v>
      </c>
      <c r="AM29" s="48">
        <f t="shared" si="24"/>
        <v>1.4582774268454355</v>
      </c>
      <c r="AN29" s="2">
        <f t="shared" si="25"/>
        <v>1.3918896486337013</v>
      </c>
      <c r="AO29" s="2">
        <f t="shared" si="46"/>
        <v>0.92761795520237555</v>
      </c>
      <c r="AP29" s="2">
        <f t="shared" si="46"/>
        <v>0.91802209154974446</v>
      </c>
      <c r="AQ29" s="2">
        <f t="shared" si="30"/>
        <v>7.2382044797624404E-2</v>
      </c>
      <c r="AR29" s="2">
        <f t="shared" si="30"/>
        <v>8.1977908450255571E-2</v>
      </c>
    </row>
    <row r="30" spans="1:44" ht="15.6" x14ac:dyDescent="0.3">
      <c r="A30"/>
      <c r="B30"/>
      <c r="C30"/>
      <c r="D30" s="34">
        <f t="shared" si="34"/>
        <v>49.186050000000002</v>
      </c>
      <c r="E30" s="42">
        <f t="shared" si="35"/>
        <v>-3.5000000000000003E-2</v>
      </c>
      <c r="F30" s="36">
        <f t="shared" si="1"/>
        <v>-1.7839499999999973</v>
      </c>
      <c r="G30" s="37">
        <f t="shared" si="2"/>
        <v>0.95579224976051691</v>
      </c>
      <c r="H30" s="33">
        <f t="shared" si="36"/>
        <v>-0.93647018485209799</v>
      </c>
      <c r="I30" s="38">
        <f>H30/$G$23</f>
        <v>-0.49489445423769285</v>
      </c>
      <c r="J30" s="39">
        <f t="shared" si="4"/>
        <v>0.4029793393513097</v>
      </c>
      <c r="K30" s="33">
        <f t="shared" si="37"/>
        <v>0.52494194615998169</v>
      </c>
      <c r="L30" s="40">
        <f t="shared" si="6"/>
        <v>1.7451181782146961</v>
      </c>
      <c r="M30" s="40">
        <f t="shared" si="38"/>
        <v>0.84747981514789927</v>
      </c>
      <c r="N30" s="41">
        <f t="shared" si="47"/>
        <v>0.94412165301455031</v>
      </c>
      <c r="O30" s="40">
        <f t="shared" si="9"/>
        <v>-0.59702066064870429</v>
      </c>
      <c r="P30" s="40">
        <f t="shared" si="39"/>
        <v>-0.47505805384001826</v>
      </c>
      <c r="Q30" s="33"/>
      <c r="R30" s="34">
        <f t="shared" si="40"/>
        <v>49.186050000000002</v>
      </c>
      <c r="S30" s="42">
        <f t="shared" si="41"/>
        <v>-3.5000000000000003E-2</v>
      </c>
      <c r="T30" s="36">
        <f t="shared" si="12"/>
        <v>-1.7839499999999973</v>
      </c>
      <c r="U30" s="43">
        <f t="shared" si="13"/>
        <v>4.3366316539355623</v>
      </c>
      <c r="V30" s="44">
        <f t="shared" si="14"/>
        <v>-1.6921502566669844</v>
      </c>
      <c r="W30" s="45">
        <f t="shared" si="28"/>
        <v>-0.28067863156420969</v>
      </c>
      <c r="X30" s="44">
        <f t="shared" si="15"/>
        <v>0.91003964325735409</v>
      </c>
      <c r="Y30" s="33">
        <f t="shared" si="31"/>
        <v>0.94854130254042268</v>
      </c>
      <c r="Z30" s="46">
        <f t="shared" si="16"/>
        <v>0.1284199895443292</v>
      </c>
      <c r="AA30" s="46">
        <f t="shared" si="42"/>
        <v>9.1799743333011996E-2</v>
      </c>
      <c r="AB30" s="47">
        <f t="shared" si="43"/>
        <v>2.5068030073659631</v>
      </c>
      <c r="AC30" s="46">
        <f t="shared" si="19"/>
        <v>-8.9960356742659855E-2</v>
      </c>
      <c r="AD30" s="46">
        <f t="shared" si="44"/>
        <v>-5.145869745957686E-2</v>
      </c>
      <c r="AE30" s="33"/>
      <c r="AF30" s="2">
        <f t="shared" si="21"/>
        <v>-0.20661464807465235</v>
      </c>
      <c r="AG30" s="2">
        <f t="shared" si="22"/>
        <v>-0.27300242628638655</v>
      </c>
      <c r="AH30" s="2">
        <f t="shared" si="45"/>
        <v>0.41815540979860694</v>
      </c>
      <c r="AI30" s="2">
        <f t="shared" si="45"/>
        <v>0.39242567524535821</v>
      </c>
      <c r="AJ30" s="2">
        <f t="shared" si="29"/>
        <v>0.58184459020139312</v>
      </c>
      <c r="AK30" s="2">
        <f t="shared" si="29"/>
        <v>0.60757432475464179</v>
      </c>
      <c r="AM30" s="48">
        <f t="shared" si="24"/>
        <v>1.3804322225374994</v>
      </c>
      <c r="AN30" s="2">
        <f t="shared" si="25"/>
        <v>1.3140444443257653</v>
      </c>
      <c r="AO30" s="2">
        <f t="shared" si="46"/>
        <v>0.91627319766157167</v>
      </c>
      <c r="AP30" s="2">
        <f t="shared" si="46"/>
        <v>0.90558437593163843</v>
      </c>
      <c r="AQ30" s="2">
        <f t="shared" si="30"/>
        <v>8.3726802338428302E-2</v>
      </c>
      <c r="AR30" s="2">
        <f t="shared" si="30"/>
        <v>9.4415624068361612E-2</v>
      </c>
    </row>
    <row r="31" spans="1:44" ht="15.6" x14ac:dyDescent="0.3">
      <c r="A31"/>
      <c r="B31"/>
      <c r="C31"/>
      <c r="D31" s="34">
        <f t="shared" si="34"/>
        <v>48.931199999999997</v>
      </c>
      <c r="E31" s="42">
        <f t="shared" si="35"/>
        <v>-0.04</v>
      </c>
      <c r="F31" s="36">
        <f t="shared" si="1"/>
        <v>-2.0388000000000019</v>
      </c>
      <c r="G31" s="37">
        <f t="shared" si="2"/>
        <v>0.85309296512683375</v>
      </c>
      <c r="H31" s="33">
        <f t="shared" si="36"/>
        <v>-1.0391694694857811</v>
      </c>
      <c r="I31" s="38">
        <f t="shared" si="27"/>
        <v>-0.54916773195813118</v>
      </c>
      <c r="J31" s="39">
        <f t="shared" si="4"/>
        <v>0.37294041027422109</v>
      </c>
      <c r="K31" s="33">
        <f t="shared" si="37"/>
        <v>0.50969662030889751</v>
      </c>
      <c r="L31" s="40">
        <f t="shared" si="6"/>
        <v>1.8972688935810211</v>
      </c>
      <c r="M31" s="40">
        <f t="shared" si="38"/>
        <v>0.99963053051422435</v>
      </c>
      <c r="N31" s="41">
        <f t="shared" si="47"/>
        <v>1.1136227813380988</v>
      </c>
      <c r="O31" s="40">
        <f t="shared" si="9"/>
        <v>-0.62705958972576492</v>
      </c>
      <c r="P31" s="40">
        <f t="shared" si="39"/>
        <v>-0.49030337969110427</v>
      </c>
      <c r="Q31" s="33"/>
      <c r="R31" s="34">
        <f t="shared" si="40"/>
        <v>48.931199999999997</v>
      </c>
      <c r="S31" s="42">
        <f t="shared" si="41"/>
        <v>-0.04</v>
      </c>
      <c r="T31" s="36">
        <f t="shared" si="12"/>
        <v>-2.0388000000000019</v>
      </c>
      <c r="U31" s="43">
        <f t="shared" si="13"/>
        <v>4.1047080508514213</v>
      </c>
      <c r="V31" s="44">
        <f t="shared" si="14"/>
        <v>-1.9240738597511253</v>
      </c>
      <c r="W31" s="45">
        <f t="shared" si="28"/>
        <v>-0.31914802828865702</v>
      </c>
      <c r="X31" s="44">
        <f t="shared" si="15"/>
        <v>0.896626734757896</v>
      </c>
      <c r="Y31" s="33">
        <f t="shared" si="31"/>
        <v>0.94372859513003904</v>
      </c>
      <c r="Z31" s="46">
        <f t="shared" si="16"/>
        <v>0.15134638646019649</v>
      </c>
      <c r="AA31" s="46">
        <f t="shared" si="42"/>
        <v>0.11472614024887928</v>
      </c>
      <c r="AB31" s="47">
        <f t="shared" si="43"/>
        <v>3.132860974960459</v>
      </c>
      <c r="AC31" s="46">
        <f t="shared" si="19"/>
        <v>-0.10337326524208655</v>
      </c>
      <c r="AD31" s="46">
        <f t="shared" si="44"/>
        <v>-5.6271404869962315E-2</v>
      </c>
      <c r="AE31" s="33"/>
      <c r="AF31" s="2">
        <f t="shared" si="21"/>
        <v>-0.28486424486844802</v>
      </c>
      <c r="AG31" s="2">
        <f t="shared" si="22"/>
        <v>-0.35125202308018222</v>
      </c>
      <c r="AH31" s="2">
        <f t="shared" si="45"/>
        <v>0.3878740749848516</v>
      </c>
      <c r="AI31" s="2">
        <f t="shared" si="45"/>
        <v>0.36269964229426865</v>
      </c>
      <c r="AJ31" s="2">
        <f t="shared" si="29"/>
        <v>0.6121259250151484</v>
      </c>
      <c r="AK31" s="2">
        <f t="shared" si="29"/>
        <v>0.63730035770573135</v>
      </c>
      <c r="AM31" s="48">
        <f t="shared" si="24"/>
        <v>1.3021826257437024</v>
      </c>
      <c r="AN31" s="2">
        <f t="shared" si="25"/>
        <v>1.2357948475319682</v>
      </c>
      <c r="AO31" s="2">
        <f t="shared" si="46"/>
        <v>0.90357301847639671</v>
      </c>
      <c r="AP31" s="2">
        <f t="shared" si="46"/>
        <v>0.89173258464641103</v>
      </c>
      <c r="AQ31" s="2">
        <f t="shared" si="30"/>
        <v>9.6426981523603253E-2</v>
      </c>
      <c r="AR31" s="2">
        <f t="shared" si="30"/>
        <v>0.10826741535358898</v>
      </c>
    </row>
    <row r="32" spans="1:44" ht="15.6" x14ac:dyDescent="0.3">
      <c r="A32"/>
      <c r="B32"/>
      <c r="C32"/>
      <c r="D32" s="34">
        <f t="shared" si="34"/>
        <v>48.676349999999999</v>
      </c>
      <c r="E32" s="42">
        <f t="shared" si="35"/>
        <v>-4.4999999999999998E-2</v>
      </c>
      <c r="F32" s="36">
        <f t="shared" si="1"/>
        <v>-2.2936499999999995</v>
      </c>
      <c r="G32" s="37">
        <f t="shared" si="2"/>
        <v>0.7580491015684494</v>
      </c>
      <c r="H32" s="33">
        <f t="shared" si="36"/>
        <v>-1.1342133330441655</v>
      </c>
      <c r="I32" s="38">
        <f t="shared" si="27"/>
        <v>-0.59939536519751413</v>
      </c>
      <c r="J32" s="39">
        <f t="shared" si="4"/>
        <v>0.3435041058832029</v>
      </c>
      <c r="K32" s="33">
        <f t="shared" si="37"/>
        <v>0.49450148586060022</v>
      </c>
      <c r="L32" s="40">
        <f t="shared" si="6"/>
        <v>2.0570750300226308</v>
      </c>
      <c r="M32" s="40">
        <f t="shared" si="38"/>
        <v>1.159436666955834</v>
      </c>
      <c r="N32" s="41">
        <f t="shared" si="47"/>
        <v>1.2916523119562302</v>
      </c>
      <c r="O32" s="40">
        <f t="shared" si="9"/>
        <v>-0.65649589411681109</v>
      </c>
      <c r="P32" s="40">
        <f t="shared" si="39"/>
        <v>-0.50549851413939972</v>
      </c>
      <c r="Q32" s="33"/>
      <c r="R32" s="34">
        <f t="shared" si="40"/>
        <v>48.676349999999999</v>
      </c>
      <c r="S32" s="42">
        <f t="shared" si="41"/>
        <v>-4.4999999999999998E-2</v>
      </c>
      <c r="T32" s="36">
        <f t="shared" si="12"/>
        <v>-2.2936499999999995</v>
      </c>
      <c r="U32" s="43">
        <f t="shared" si="13"/>
        <v>3.8762027274983737</v>
      </c>
      <c r="V32" s="44">
        <f t="shared" si="14"/>
        <v>-2.152579183104173</v>
      </c>
      <c r="W32" s="45">
        <f t="shared" si="28"/>
        <v>-0.3570504315836221</v>
      </c>
      <c r="X32" s="44">
        <f t="shared" si="15"/>
        <v>0.88173706760420378</v>
      </c>
      <c r="Y32" s="33">
        <f t="shared" si="31"/>
        <v>0.9384950550886898</v>
      </c>
      <c r="Z32" s="46">
        <f t="shared" si="16"/>
        <v>0.177691063107142</v>
      </c>
      <c r="AA32" s="46">
        <f t="shared" si="42"/>
        <v>0.14107081689582479</v>
      </c>
      <c r="AB32" s="47">
        <f t="shared" si="43"/>
        <v>3.8522629280473795</v>
      </c>
      <c r="AC32" s="46">
        <f t="shared" si="19"/>
        <v>-0.11826293239578224</v>
      </c>
      <c r="AD32" s="46">
        <f t="shared" si="44"/>
        <v>-6.1504944911309409E-2</v>
      </c>
      <c r="AE32" s="33"/>
      <c r="AF32" s="2">
        <f t="shared" si="21"/>
        <v>-0.36352245759695584</v>
      </c>
      <c r="AG32" s="2">
        <f t="shared" si="22"/>
        <v>-0.42991023580869003</v>
      </c>
      <c r="AH32" s="2">
        <f t="shared" si="45"/>
        <v>0.35810731998494405</v>
      </c>
      <c r="AI32" s="2">
        <f t="shared" si="45"/>
        <v>0.33363046968272025</v>
      </c>
      <c r="AJ32" s="2">
        <f t="shared" si="29"/>
        <v>0.64189268001505595</v>
      </c>
      <c r="AK32" s="2">
        <f t="shared" si="29"/>
        <v>0.66636953031727975</v>
      </c>
      <c r="AM32" s="48">
        <f t="shared" si="24"/>
        <v>1.2235244130151959</v>
      </c>
      <c r="AN32" s="2">
        <f t="shared" si="25"/>
        <v>1.1571366348034617</v>
      </c>
      <c r="AO32" s="2">
        <f t="shared" si="46"/>
        <v>0.88943415541436344</v>
      </c>
      <c r="AP32" s="2">
        <f t="shared" si="46"/>
        <v>0.87639172939528187</v>
      </c>
      <c r="AQ32" s="2">
        <f t="shared" si="30"/>
        <v>0.11056584458563656</v>
      </c>
      <c r="AR32" s="2">
        <f t="shared" si="30"/>
        <v>0.12360827060471812</v>
      </c>
    </row>
    <row r="33" spans="1:44" ht="15.6" x14ac:dyDescent="0.3">
      <c r="A33"/>
      <c r="B33"/>
      <c r="C33"/>
      <c r="D33" s="34">
        <f t="shared" si="34"/>
        <v>48.421500000000002</v>
      </c>
      <c r="E33" s="42">
        <f t="shared" si="35"/>
        <v>-4.9999999999999996E-2</v>
      </c>
      <c r="F33" s="36">
        <f t="shared" si="1"/>
        <v>-2.5484999999999971</v>
      </c>
      <c r="G33" s="37">
        <f t="shared" si="2"/>
        <v>0.67050708018411598</v>
      </c>
      <c r="H33" s="33">
        <f t="shared" si="36"/>
        <v>-1.2217553544284989</v>
      </c>
      <c r="I33" s="38">
        <f t="shared" si="27"/>
        <v>-0.64565851547891528</v>
      </c>
      <c r="J33" s="39">
        <f t="shared" si="4"/>
        <v>0.31484050956678344</v>
      </c>
      <c r="K33" s="33">
        <f t="shared" si="37"/>
        <v>0.47940174786286061</v>
      </c>
      <c r="L33" s="40">
        <f t="shared" si="6"/>
        <v>2.2243830086382985</v>
      </c>
      <c r="M33" s="40">
        <f t="shared" si="38"/>
        <v>1.3267446455715017</v>
      </c>
      <c r="N33" s="41">
        <f t="shared" si="47"/>
        <v>1.4780391526924674</v>
      </c>
      <c r="O33" s="40">
        <f t="shared" si="9"/>
        <v>-0.68515949043320956</v>
      </c>
      <c r="P33" s="40">
        <f t="shared" si="39"/>
        <v>-0.52059825213714073</v>
      </c>
      <c r="Q33" s="33"/>
      <c r="R33" s="34">
        <f t="shared" si="40"/>
        <v>48.421500000000002</v>
      </c>
      <c r="S33" s="42">
        <f t="shared" si="41"/>
        <v>-4.9999999999999996E-2</v>
      </c>
      <c r="T33" s="36">
        <f t="shared" si="12"/>
        <v>-2.5484999999999971</v>
      </c>
      <c r="U33" s="43">
        <f t="shared" si="13"/>
        <v>3.6514920358194445</v>
      </c>
      <c r="V33" s="44">
        <f t="shared" si="14"/>
        <v>-2.3772898747831022</v>
      </c>
      <c r="W33" s="45">
        <f t="shared" si="28"/>
        <v>-0.39432341558122541</v>
      </c>
      <c r="X33" s="44">
        <f t="shared" si="15"/>
        <v>0.86530172532299898</v>
      </c>
      <c r="Y33" s="33">
        <f t="shared" si="31"/>
        <v>0.93281925634024132</v>
      </c>
      <c r="Z33" s="46">
        <f t="shared" si="16"/>
        <v>0.20783037142820682</v>
      </c>
      <c r="AA33" s="46">
        <f t="shared" si="42"/>
        <v>0.17121012521688961</v>
      </c>
      <c r="AB33" s="47">
        <f t="shared" si="43"/>
        <v>4.6752860215335863</v>
      </c>
      <c r="AC33" s="46">
        <f t="shared" si="19"/>
        <v>-0.13469827467700451</v>
      </c>
      <c r="AD33" s="46">
        <f t="shared" si="44"/>
        <v>-6.7180743659756639E-2</v>
      </c>
      <c r="AE33" s="33"/>
      <c r="AF33" s="2">
        <f t="shared" si="21"/>
        <v>-0.44259357622065315</v>
      </c>
      <c r="AG33" s="2">
        <f t="shared" si="22"/>
        <v>-0.50898135443238735</v>
      </c>
      <c r="AH33" s="2">
        <f t="shared" si="45"/>
        <v>0.32902986599819622</v>
      </c>
      <c r="AI33" s="2">
        <f t="shared" si="45"/>
        <v>0.30538264680782778</v>
      </c>
      <c r="AJ33" s="2">
        <f t="shared" si="29"/>
        <v>0.67097013400180372</v>
      </c>
      <c r="AK33" s="2">
        <f t="shared" si="29"/>
        <v>0.69461735319217222</v>
      </c>
      <c r="AM33" s="48">
        <f t="shared" si="24"/>
        <v>1.1444532943914985</v>
      </c>
      <c r="AN33" s="2">
        <f t="shared" si="25"/>
        <v>1.0780655161797643</v>
      </c>
      <c r="AO33" s="2">
        <f t="shared" si="46"/>
        <v>0.87378215153438221</v>
      </c>
      <c r="AP33" s="2">
        <f t="shared" si="46"/>
        <v>0.85949774033708937</v>
      </c>
      <c r="AQ33" s="2">
        <f t="shared" si="30"/>
        <v>0.12621784846561782</v>
      </c>
      <c r="AR33" s="2">
        <f t="shared" si="30"/>
        <v>0.14050225966291066</v>
      </c>
    </row>
    <row r="34" spans="1:44" ht="15.6" x14ac:dyDescent="0.3">
      <c r="A34"/>
      <c r="B34"/>
      <c r="C34"/>
      <c r="D34" s="34">
        <f t="shared" si="34"/>
        <v>48.166649999999997</v>
      </c>
      <c r="E34" s="42">
        <f t="shared" si="35"/>
        <v>-5.4999999999999993E-2</v>
      </c>
      <c r="F34" s="36">
        <f t="shared" si="1"/>
        <v>-2.8033500000000018</v>
      </c>
      <c r="G34" s="37">
        <f t="shared" si="2"/>
        <v>0.59026997632101974</v>
      </c>
      <c r="H34" s="33">
        <f t="shared" si="36"/>
        <v>-1.3019924582915952</v>
      </c>
      <c r="I34" s="38">
        <f t="shared" si="27"/>
        <v>-0.68806125116474126</v>
      </c>
      <c r="J34" s="39">
        <f t="shared" si="4"/>
        <v>0.28710837066718176</v>
      </c>
      <c r="K34" s="33">
        <f t="shared" si="37"/>
        <v>0.46444163529048971</v>
      </c>
      <c r="L34" s="40">
        <f t="shared" si="6"/>
        <v>2.3989959047752052</v>
      </c>
      <c r="M34" s="40">
        <f t="shared" si="38"/>
        <v>1.5013575417084084</v>
      </c>
      <c r="N34" s="41">
        <f t="shared" si="47"/>
        <v>1.6725639227127</v>
      </c>
      <c r="O34" s="40">
        <f t="shared" si="9"/>
        <v>-0.71289162933281125</v>
      </c>
      <c r="P34" s="40">
        <f t="shared" si="39"/>
        <v>-0.5355583647095109</v>
      </c>
      <c r="Q34" s="33"/>
      <c r="R34" s="34">
        <f t="shared" si="40"/>
        <v>48.166649999999997</v>
      </c>
      <c r="S34" s="42">
        <f t="shared" si="41"/>
        <v>-5.4999999999999993E-2</v>
      </c>
      <c r="T34" s="36">
        <f t="shared" si="12"/>
        <v>-2.8033500000000018</v>
      </c>
      <c r="U34" s="43">
        <f t="shared" si="13"/>
        <v>3.4309698911208741</v>
      </c>
      <c r="V34" s="44">
        <f t="shared" si="14"/>
        <v>-2.5978120194816725</v>
      </c>
      <c r="W34" s="45">
        <f t="shared" si="28"/>
        <v>-0.43090164116121332</v>
      </c>
      <c r="X34" s="44">
        <f t="shared" si="15"/>
        <v>0.8472647397771369</v>
      </c>
      <c r="Y34" s="33">
        <f t="shared" si="31"/>
        <v>0.92668129897503726</v>
      </c>
      <c r="Z34" s="46">
        <f t="shared" si="16"/>
        <v>0.24215822672964205</v>
      </c>
      <c r="AA34" s="46">
        <f t="shared" si="42"/>
        <v>0.20553798051832484</v>
      </c>
      <c r="AB34" s="47">
        <f t="shared" si="43"/>
        <v>5.6126870183304467</v>
      </c>
      <c r="AC34" s="46">
        <f t="shared" si="19"/>
        <v>-0.15273526022289094</v>
      </c>
      <c r="AD34" s="46">
        <f t="shared" si="44"/>
        <v>-7.3318701024961103E-2</v>
      </c>
      <c r="AE34" s="33"/>
      <c r="AF34" s="2">
        <f t="shared" si="21"/>
        <v>-0.52208195861557782</v>
      </c>
      <c r="AG34" s="2">
        <f t="shared" si="22"/>
        <v>-0.58846973682731207</v>
      </c>
      <c r="AH34" s="2">
        <f t="shared" si="45"/>
        <v>0.30080663368488769</v>
      </c>
      <c r="AI34" s="2">
        <f t="shared" si="45"/>
        <v>0.27810852060332025</v>
      </c>
      <c r="AJ34" s="2">
        <f t="shared" si="29"/>
        <v>0.69919336631511231</v>
      </c>
      <c r="AK34" s="2">
        <f t="shared" si="29"/>
        <v>0.72189147939667975</v>
      </c>
      <c r="AM34" s="48">
        <f t="shared" si="24"/>
        <v>1.0649649119965738</v>
      </c>
      <c r="AN34" s="2">
        <f t="shared" si="25"/>
        <v>0.99857713378483959</v>
      </c>
      <c r="AO34" s="2">
        <f t="shared" si="46"/>
        <v>0.85655409580871877</v>
      </c>
      <c r="AP34" s="2">
        <f t="shared" si="46"/>
        <v>0.84100020915894413</v>
      </c>
      <c r="AQ34" s="2">
        <f t="shared" si="30"/>
        <v>0.14344590419128125</v>
      </c>
      <c r="AR34" s="2">
        <f t="shared" si="30"/>
        <v>0.15899979084105589</v>
      </c>
    </row>
    <row r="35" spans="1:44" ht="15.6" x14ac:dyDescent="0.3">
      <c r="A35"/>
      <c r="B35"/>
      <c r="C35"/>
      <c r="D35" s="34">
        <f t="shared" si="34"/>
        <v>47.911799999999999</v>
      </c>
      <c r="E35" s="42">
        <f t="shared" si="35"/>
        <v>-5.9999999999999991E-2</v>
      </c>
      <c r="F35" s="36">
        <f t="shared" si="1"/>
        <v>-3.0581999999999994</v>
      </c>
      <c r="G35" s="37">
        <f t="shared" si="2"/>
        <v>0.51710040805648916</v>
      </c>
      <c r="H35" s="33">
        <f t="shared" si="36"/>
        <v>-1.3751620265561257</v>
      </c>
      <c r="I35" s="38">
        <f t="shared" si="27"/>
        <v>-0.72672902098680081</v>
      </c>
      <c r="J35" s="39">
        <f t="shared" si="4"/>
        <v>0.26045223120295502</v>
      </c>
      <c r="K35" s="33">
        <f t="shared" si="37"/>
        <v>0.44966386323854751</v>
      </c>
      <c r="L35" s="40">
        <f t="shared" si="6"/>
        <v>2.5806763365106704</v>
      </c>
      <c r="M35" s="40">
        <f t="shared" si="38"/>
        <v>1.6830379734438736</v>
      </c>
      <c r="N35" s="41">
        <f t="shared" si="47"/>
        <v>1.8749621703931476</v>
      </c>
      <c r="O35" s="40">
        <f t="shared" si="9"/>
        <v>-0.73954776879704498</v>
      </c>
      <c r="P35" s="40">
        <f t="shared" si="39"/>
        <v>-0.55033613676145243</v>
      </c>
      <c r="Q35" s="33"/>
      <c r="R35" s="34">
        <f t="shared" si="40"/>
        <v>47.911799999999999</v>
      </c>
      <c r="S35" s="42">
        <f t="shared" si="41"/>
        <v>-5.9999999999999991E-2</v>
      </c>
      <c r="T35" s="36">
        <f t="shared" si="12"/>
        <v>-3.0581999999999994</v>
      </c>
      <c r="U35" s="43">
        <f t="shared" si="13"/>
        <v>3.2150444721886728</v>
      </c>
      <c r="V35" s="44">
        <f t="shared" si="14"/>
        <v>-2.8137374384138738</v>
      </c>
      <c r="W35" s="45">
        <f t="shared" si="28"/>
        <v>-0.46671740330587858</v>
      </c>
      <c r="X35" s="44">
        <f t="shared" si="15"/>
        <v>0.82758589880939404</v>
      </c>
      <c r="Y35" s="33">
        <f t="shared" si="31"/>
        <v>0.92006325237521236</v>
      </c>
      <c r="Z35" s="46">
        <f t="shared" si="16"/>
        <v>0.28108280779744543</v>
      </c>
      <c r="AA35" s="46">
        <f t="shared" si="42"/>
        <v>0.24446256158612822</v>
      </c>
      <c r="AB35" s="47">
        <f t="shared" si="43"/>
        <v>6.6756121784505895</v>
      </c>
      <c r="AC35" s="46">
        <f t="shared" si="19"/>
        <v>-0.17241410119057463</v>
      </c>
      <c r="AD35" s="46">
        <f t="shared" si="44"/>
        <v>-7.9936747624788529E-2</v>
      </c>
      <c r="AE35" s="33"/>
      <c r="AF35" s="2">
        <f t="shared" ref="AF35:AF66" si="48">(LN(D35/$B$9)+($B$14+$B$15^2/2)*$B$6)/$B$15/$B$6^0.5</f>
        <v>-0.60199203201453244</v>
      </c>
      <c r="AG35" s="2">
        <f t="shared" ref="AG35:AG66" si="49">AF35-$B$15*$B$6^0.5</f>
        <v>-0.66837981022626669</v>
      </c>
      <c r="AH35" s="2">
        <f t="shared" si="45"/>
        <v>0.27358972064341913</v>
      </c>
      <c r="AI35" s="2">
        <f t="shared" si="45"/>
        <v>0.25194558991397148</v>
      </c>
      <c r="AJ35" s="2">
        <f t="shared" si="29"/>
        <v>0.72641027935658087</v>
      </c>
      <c r="AK35" s="2">
        <f t="shared" si="29"/>
        <v>0.74805441008602847</v>
      </c>
      <c r="AM35" s="48">
        <f t="shared" ref="AM35:AM66" si="50">(LN(R35/$B$10)+($B$14+$B$15^2/2)*$B$6)/$B$15/$B$6^0.5</f>
        <v>0.98505483859761922</v>
      </c>
      <c r="AN35" s="2">
        <f t="shared" ref="AN35:AN66" si="51">AM35-$B$15*$B$6^0.5</f>
        <v>0.91866706038588497</v>
      </c>
      <c r="AO35" s="2">
        <f t="shared" si="46"/>
        <v>0.83770143251458895</v>
      </c>
      <c r="AP35" s="2">
        <f t="shared" si="46"/>
        <v>0.8208651279920185</v>
      </c>
      <c r="AQ35" s="2">
        <f t="shared" si="30"/>
        <v>0.16229856748541102</v>
      </c>
      <c r="AR35" s="2">
        <f t="shared" si="30"/>
        <v>0.17913487200798153</v>
      </c>
    </row>
    <row r="36" spans="1:44" ht="15.6" x14ac:dyDescent="0.3">
      <c r="A36"/>
      <c r="B36"/>
      <c r="C36"/>
      <c r="D36" s="34">
        <f t="shared" si="34"/>
        <v>47.656950000000002</v>
      </c>
      <c r="E36" s="42">
        <f t="shared" si="35"/>
        <v>-6.4999999999999988E-2</v>
      </c>
      <c r="F36" s="36">
        <f t="shared" si="1"/>
        <v>-3.3130499999999969</v>
      </c>
      <c r="G36" s="37">
        <f t="shared" si="2"/>
        <v>0.4507241569344167</v>
      </c>
      <c r="H36" s="33">
        <f t="shared" si="36"/>
        <v>-1.4415382776781982</v>
      </c>
      <c r="I36" s="38">
        <f t="shared" si="27"/>
        <v>-0.76180674060324549</v>
      </c>
      <c r="J36" s="39">
        <f t="shared" si="4"/>
        <v>0.23499991090110095</v>
      </c>
      <c r="K36" s="33">
        <f t="shared" si="37"/>
        <v>0.43510912231273285</v>
      </c>
      <c r="L36" s="40">
        <f t="shared" si="6"/>
        <v>2.7691500853885955</v>
      </c>
      <c r="M36" s="40">
        <f t="shared" si="38"/>
        <v>1.8715117223217987</v>
      </c>
      <c r="N36" s="41">
        <f t="shared" si="47"/>
        <v>2.0849284069452501</v>
      </c>
      <c r="O36" s="40">
        <f t="shared" si="9"/>
        <v>-0.76500008909892692</v>
      </c>
      <c r="P36" s="40">
        <f t="shared" si="39"/>
        <v>-0.5648908776872672</v>
      </c>
      <c r="Q36" s="33"/>
      <c r="R36" s="34">
        <f t="shared" si="40"/>
        <v>47.656950000000002</v>
      </c>
      <c r="S36" s="42">
        <f t="shared" si="41"/>
        <v>-6.4999999999999988E-2</v>
      </c>
      <c r="T36" s="36">
        <f t="shared" si="12"/>
        <v>-3.3130499999999969</v>
      </c>
      <c r="U36" s="43">
        <f t="shared" si="13"/>
        <v>3.0041342058771008</v>
      </c>
      <c r="V36" s="44">
        <f t="shared" si="14"/>
        <v>-3.0246477047254459</v>
      </c>
      <c r="W36" s="45">
        <f t="shared" si="28"/>
        <v>-0.50170129714032852</v>
      </c>
      <c r="X36" s="44">
        <f t="shared" si="15"/>
        <v>0.8062434851328063</v>
      </c>
      <c r="Y36" s="33">
        <f t="shared" si="31"/>
        <v>0.91294960979322637</v>
      </c>
      <c r="Z36" s="46">
        <f t="shared" si="16"/>
        <v>0.32502254148586296</v>
      </c>
      <c r="AA36" s="46">
        <f t="shared" si="42"/>
        <v>0.28840229527454575</v>
      </c>
      <c r="AB36" s="47">
        <f t="shared" si="43"/>
        <v>7.8754876089669006</v>
      </c>
      <c r="AC36" s="46">
        <f t="shared" si="19"/>
        <v>-0.19375651486720766</v>
      </c>
      <c r="AD36" s="46">
        <f t="shared" si="44"/>
        <v>-8.7050390206772008E-2</v>
      </c>
      <c r="AE36" s="33"/>
      <c r="AF36" s="2">
        <f t="shared" si="48"/>
        <v>-0.6823282944867084</v>
      </c>
      <c r="AG36" s="2">
        <f t="shared" si="49"/>
        <v>-0.74871607269844265</v>
      </c>
      <c r="AH36" s="2">
        <f t="shared" si="45"/>
        <v>0.2475156928096115</v>
      </c>
      <c r="AI36" s="2">
        <f t="shared" si="45"/>
        <v>0.22701417705692725</v>
      </c>
      <c r="AJ36" s="2">
        <f t="shared" si="29"/>
        <v>0.7524843071903885</v>
      </c>
      <c r="AK36" s="2">
        <f t="shared" si="29"/>
        <v>0.77298582294307272</v>
      </c>
      <c r="AM36" s="48">
        <f t="shared" si="50"/>
        <v>0.90471857612544149</v>
      </c>
      <c r="AN36" s="2">
        <f t="shared" si="51"/>
        <v>0.83833079791370724</v>
      </c>
      <c r="AO36" s="2">
        <f t="shared" si="46"/>
        <v>0.81719275131641311</v>
      </c>
      <c r="AP36" s="2">
        <f t="shared" si="46"/>
        <v>0.79907752826612544</v>
      </c>
      <c r="AQ36" s="2">
        <f t="shared" si="30"/>
        <v>0.18280724868358691</v>
      </c>
      <c r="AR36" s="2">
        <f t="shared" si="30"/>
        <v>0.20092247173387456</v>
      </c>
    </row>
    <row r="37" spans="1:44" ht="15.6" x14ac:dyDescent="0.3">
      <c r="A37"/>
      <c r="B37"/>
      <c r="C37"/>
      <c r="D37" s="34">
        <f t="shared" si="34"/>
        <v>47.402099999999997</v>
      </c>
      <c r="E37" s="42">
        <f t="shared" si="35"/>
        <v>-6.9999999999999993E-2</v>
      </c>
      <c r="F37" s="36">
        <f t="shared" si="1"/>
        <v>-3.5679000000000016</v>
      </c>
      <c r="G37" s="37">
        <f t="shared" si="2"/>
        <v>0.39083442964127002</v>
      </c>
      <c r="H37" s="33">
        <f t="shared" si="36"/>
        <v>-1.5014280049713449</v>
      </c>
      <c r="I37" s="38">
        <f t="shared" si="27"/>
        <v>-0.79345654043949676</v>
      </c>
      <c r="J37" s="39">
        <f t="shared" si="4"/>
        <v>0.21086043048979897</v>
      </c>
      <c r="K37" s="33">
        <f t="shared" si="37"/>
        <v>0.42081560721190175</v>
      </c>
      <c r="L37" s="40">
        <f t="shared" si="6"/>
        <v>2.9641103580954606</v>
      </c>
      <c r="M37" s="40">
        <f t="shared" si="38"/>
        <v>2.0664719950286639</v>
      </c>
      <c r="N37" s="41">
        <f t="shared" si="47"/>
        <v>2.302120854069257</v>
      </c>
      <c r="O37" s="40">
        <f t="shared" si="9"/>
        <v>-0.78913956951018704</v>
      </c>
      <c r="P37" s="40">
        <f t="shared" si="39"/>
        <v>-0.5791843927881003</v>
      </c>
      <c r="Q37" s="33"/>
      <c r="R37" s="34">
        <f t="shared" si="40"/>
        <v>47.402099999999997</v>
      </c>
      <c r="S37" s="42">
        <f t="shared" si="41"/>
        <v>-6.9999999999999993E-2</v>
      </c>
      <c r="T37" s="36">
        <f t="shared" si="12"/>
        <v>-3.5679000000000016</v>
      </c>
      <c r="U37" s="43">
        <f t="shared" si="13"/>
        <v>2.7986630536910013</v>
      </c>
      <c r="V37" s="44">
        <f t="shared" si="14"/>
        <v>-3.2301188569115453</v>
      </c>
      <c r="W37" s="45">
        <f t="shared" si="28"/>
        <v>-0.53578299975172117</v>
      </c>
      <c r="X37" s="44">
        <f t="shared" si="15"/>
        <v>0.78323684051464704</v>
      </c>
      <c r="Y37" s="33">
        <f t="shared" si="31"/>
        <v>0.9053277437460534</v>
      </c>
      <c r="Z37" s="46">
        <f t="shared" si="16"/>
        <v>0.37440138929977174</v>
      </c>
      <c r="AA37" s="46">
        <f t="shared" si="42"/>
        <v>0.33778114308845453</v>
      </c>
      <c r="AB37" s="47">
        <f t="shared" si="43"/>
        <v>9.2238905533099835</v>
      </c>
      <c r="AC37" s="46">
        <f t="shared" si="19"/>
        <v>-0.21676315948535302</v>
      </c>
      <c r="AD37" s="46">
        <f t="shared" si="44"/>
        <v>-9.4672256253946124E-2</v>
      </c>
      <c r="AE37" s="33"/>
      <c r="AF37" s="2">
        <f t="shared" si="48"/>
        <v>-0.76309531645699291</v>
      </c>
      <c r="AG37" s="2">
        <f t="shared" si="49"/>
        <v>-0.82948309466872716</v>
      </c>
      <c r="AH37" s="2">
        <f t="shared" si="45"/>
        <v>0.22270327651019672</v>
      </c>
      <c r="AI37" s="2">
        <f t="shared" si="45"/>
        <v>0.2034155494573219</v>
      </c>
      <c r="AJ37" s="2">
        <f t="shared" si="29"/>
        <v>0.77729672348980328</v>
      </c>
      <c r="AK37" s="2">
        <f t="shared" si="29"/>
        <v>0.79658445054267812</v>
      </c>
      <c r="AM37" s="48">
        <f t="shared" si="50"/>
        <v>0.82395155415515864</v>
      </c>
      <c r="AN37" s="2">
        <f t="shared" si="51"/>
        <v>0.75756377594342439</v>
      </c>
      <c r="AO37" s="2">
        <f t="shared" si="46"/>
        <v>0.79501645724635317</v>
      </c>
      <c r="AP37" s="2">
        <f t="shared" si="46"/>
        <v>0.775643913654397</v>
      </c>
      <c r="AQ37" s="2">
        <f t="shared" si="30"/>
        <v>0.2049835427536468</v>
      </c>
      <c r="AR37" s="2">
        <f t="shared" si="30"/>
        <v>0.22435608634560297</v>
      </c>
    </row>
    <row r="38" spans="1:44" ht="15.6" x14ac:dyDescent="0.3">
      <c r="A38"/>
      <c r="B38"/>
      <c r="C38"/>
      <c r="D38" s="34">
        <f t="shared" si="34"/>
        <v>47.14725</v>
      </c>
      <c r="E38" s="42">
        <f t="shared" si="35"/>
        <v>-7.4999999999999997E-2</v>
      </c>
      <c r="F38" s="36">
        <f t="shared" si="1"/>
        <v>-3.8227499999999992</v>
      </c>
      <c r="G38" s="37">
        <f t="shared" si="2"/>
        <v>0.33709664893094526</v>
      </c>
      <c r="H38" s="33">
        <f t="shared" si="36"/>
        <v>-1.5551657856816696</v>
      </c>
      <c r="I38" s="38">
        <f t="shared" si="27"/>
        <v>-0.82185523383813519</v>
      </c>
      <c r="J38" s="39">
        <f t="shared" si="4"/>
        <v>0.18812243722428593</v>
      </c>
      <c r="K38" s="33">
        <f t="shared" si="37"/>
        <v>0.40681859543042836</v>
      </c>
      <c r="L38" s="40">
        <f t="shared" si="6"/>
        <v>3.1652225773851299</v>
      </c>
      <c r="M38" s="40">
        <f t="shared" si="38"/>
        <v>2.2675842143183331</v>
      </c>
      <c r="N38" s="41">
        <f t="shared" si="47"/>
        <v>2.5261667812091866</v>
      </c>
      <c r="O38" s="40">
        <f t="shared" si="9"/>
        <v>-0.81187756277570711</v>
      </c>
      <c r="P38" s="40">
        <f t="shared" si="39"/>
        <v>-0.59318140456957258</v>
      </c>
      <c r="Q38" s="33"/>
      <c r="R38" s="34">
        <f t="shared" si="40"/>
        <v>47.14725</v>
      </c>
      <c r="S38" s="42">
        <f t="shared" si="41"/>
        <v>-7.4999999999999997E-2</v>
      </c>
      <c r="T38" s="36">
        <f t="shared" si="12"/>
        <v>-3.8227499999999992</v>
      </c>
      <c r="U38" s="43">
        <f t="shared" si="13"/>
        <v>2.5990551448858454</v>
      </c>
      <c r="V38" s="44">
        <f t="shared" si="14"/>
        <v>-3.4297267657167012</v>
      </c>
      <c r="W38" s="45">
        <f t="shared" si="28"/>
        <v>-0.56889216040225232</v>
      </c>
      <c r="X38" s="44">
        <f t="shared" si="15"/>
        <v>0.75858864150133554</v>
      </c>
      <c r="Y38" s="33">
        <f t="shared" si="31"/>
        <v>0.89718835019729304</v>
      </c>
      <c r="Z38" s="46">
        <f t="shared" si="16"/>
        <v>0.42964348049461343</v>
      </c>
      <c r="AA38" s="46">
        <f t="shared" si="42"/>
        <v>0.39302323428329622</v>
      </c>
      <c r="AB38" s="47">
        <f t="shared" si="43"/>
        <v>10.73240283572521</v>
      </c>
      <c r="AC38" s="46">
        <f t="shared" si="19"/>
        <v>-0.24141135849867837</v>
      </c>
      <c r="AD38" s="46">
        <f t="shared" si="44"/>
        <v>-0.1028116498027065</v>
      </c>
      <c r="AE38" s="33"/>
      <c r="AF38" s="2">
        <f t="shared" si="48"/>
        <v>-0.84429774226619836</v>
      </c>
      <c r="AG38" s="2">
        <f t="shared" si="49"/>
        <v>-0.91068552047793261</v>
      </c>
      <c r="AH38" s="2">
        <f t="shared" si="45"/>
        <v>0.19925152370817975</v>
      </c>
      <c r="AI38" s="2">
        <f t="shared" si="45"/>
        <v>0.18123054772385944</v>
      </c>
      <c r="AJ38" s="2">
        <f t="shared" si="29"/>
        <v>0.80074847629182022</v>
      </c>
      <c r="AK38" s="2">
        <f t="shared" si="29"/>
        <v>0.81876945227614062</v>
      </c>
      <c r="AM38" s="48">
        <f t="shared" si="50"/>
        <v>0.74274912834595153</v>
      </c>
      <c r="AN38" s="2">
        <f t="shared" si="51"/>
        <v>0.67636135013421728</v>
      </c>
      <c r="AO38" s="2">
        <f t="shared" si="46"/>
        <v>0.77118321005799628</v>
      </c>
      <c r="AP38" s="2">
        <f t="shared" si="46"/>
        <v>0.75059437502565074</v>
      </c>
      <c r="AQ38" s="2">
        <f t="shared" si="30"/>
        <v>0.22881678994200369</v>
      </c>
      <c r="AR38" s="2">
        <f t="shared" si="30"/>
        <v>0.2494056249743492</v>
      </c>
    </row>
    <row r="39" spans="1:44" ht="15.6" x14ac:dyDescent="0.3">
      <c r="A39"/>
      <c r="B39"/>
      <c r="C39"/>
      <c r="D39" s="34">
        <f t="shared" si="34"/>
        <v>46.892399999999995</v>
      </c>
      <c r="E39" s="42">
        <f t="shared" si="35"/>
        <v>-0.08</v>
      </c>
      <c r="F39" s="36">
        <f t="shared" si="1"/>
        <v>-4.0776000000000039</v>
      </c>
      <c r="G39" s="37">
        <f t="shared" si="2"/>
        <v>0.28915364580433511</v>
      </c>
      <c r="H39" s="33">
        <f t="shared" si="36"/>
        <v>-1.6031087888082798</v>
      </c>
      <c r="I39" s="38">
        <f t="shared" si="27"/>
        <v>-0.8471915731585451</v>
      </c>
      <c r="J39" s="39">
        <f t="shared" si="4"/>
        <v>0.16685317759215071</v>
      </c>
      <c r="K39" s="33">
        <f t="shared" si="37"/>
        <v>0.39315008554254421</v>
      </c>
      <c r="L39" s="40">
        <f t="shared" si="6"/>
        <v>3.3721295742585227</v>
      </c>
      <c r="M39" s="40">
        <f t="shared" si="38"/>
        <v>2.4744912111917259</v>
      </c>
      <c r="N39" s="41">
        <f t="shared" si="47"/>
        <v>2.7566682898195043</v>
      </c>
      <c r="O39" s="40">
        <f t="shared" si="9"/>
        <v>-0.83314682240783533</v>
      </c>
      <c r="P39" s="40">
        <f t="shared" si="39"/>
        <v>-0.60684991445745617</v>
      </c>
      <c r="Q39" s="33"/>
      <c r="R39" s="34">
        <f t="shared" si="40"/>
        <v>46.892399999999995</v>
      </c>
      <c r="S39" s="42">
        <f t="shared" si="41"/>
        <v>-0.08</v>
      </c>
      <c r="T39" s="36">
        <f t="shared" si="12"/>
        <v>-4.0776000000000039</v>
      </c>
      <c r="U39" s="43">
        <f t="shared" si="13"/>
        <v>2.4057288295992265</v>
      </c>
      <c r="V39" s="44">
        <f t="shared" si="14"/>
        <v>-3.6230530810033201</v>
      </c>
      <c r="W39" s="45">
        <f t="shared" si="28"/>
        <v>-0.60095938694209861</v>
      </c>
      <c r="X39" s="44">
        <f t="shared" si="15"/>
        <v>0.73234676964839596</v>
      </c>
      <c r="Y39" s="33">
        <f t="shared" si="31"/>
        <v>0.88852586840379555</v>
      </c>
      <c r="Z39" s="46">
        <f t="shared" si="16"/>
        <v>0.49116716520800274</v>
      </c>
      <c r="AA39" s="46">
        <f t="shared" si="42"/>
        <v>0.45454691899668553</v>
      </c>
      <c r="AB39" s="47">
        <f t="shared" si="43"/>
        <v>12.412448468361506</v>
      </c>
      <c r="AC39" s="46">
        <f t="shared" si="19"/>
        <v>-0.26765323035157612</v>
      </c>
      <c r="AD39" s="46">
        <f t="shared" si="44"/>
        <v>-0.1114741315962049</v>
      </c>
      <c r="AE39" s="33"/>
      <c r="AF39" s="2">
        <f t="shared" si="48"/>
        <v>-0.92594029177362158</v>
      </c>
      <c r="AG39" s="2">
        <f t="shared" si="49"/>
        <v>-0.99232806998535583</v>
      </c>
      <c r="AH39" s="2">
        <f t="shared" si="45"/>
        <v>0.17723850533620811</v>
      </c>
      <c r="AI39" s="2">
        <f t="shared" si="45"/>
        <v>0.16051875734377097</v>
      </c>
      <c r="AJ39" s="2">
        <f t="shared" si="29"/>
        <v>0.82276149466379189</v>
      </c>
      <c r="AK39" s="2">
        <f t="shared" si="29"/>
        <v>0.83948124265622903</v>
      </c>
      <c r="AM39" s="48">
        <f t="shared" si="50"/>
        <v>0.66110657883853008</v>
      </c>
      <c r="AN39" s="2">
        <f t="shared" si="51"/>
        <v>0.59471880062679583</v>
      </c>
      <c r="AO39" s="2">
        <f t="shared" si="46"/>
        <v>0.74572801672508193</v>
      </c>
      <c r="AP39" s="2">
        <f t="shared" si="46"/>
        <v>0.72398427374175989</v>
      </c>
      <c r="AQ39" s="2">
        <f t="shared" si="30"/>
        <v>0.25427198327491807</v>
      </c>
      <c r="AR39" s="2">
        <f t="shared" si="30"/>
        <v>0.27601572625824017</v>
      </c>
    </row>
    <row r="40" spans="1:44" ht="15.6" x14ac:dyDescent="0.3">
      <c r="A40"/>
      <c r="B40"/>
      <c r="C40"/>
      <c r="D40" s="34">
        <f t="shared" si="34"/>
        <v>46.637549999999997</v>
      </c>
      <c r="E40" s="42">
        <f t="shared" si="35"/>
        <v>-8.5000000000000006E-2</v>
      </c>
      <c r="F40" s="36">
        <f t="shared" si="1"/>
        <v>-4.3324500000000015</v>
      </c>
      <c r="G40" s="37">
        <f t="shared" si="2"/>
        <v>0.24663111349497591</v>
      </c>
      <c r="H40" s="33">
        <f t="shared" si="36"/>
        <v>-1.645631321117639</v>
      </c>
      <c r="I40" s="38">
        <f t="shared" si="27"/>
        <v>-0.86966336752044315</v>
      </c>
      <c r="J40" s="39">
        <f t="shared" si="4"/>
        <v>6.9214216008822688E-2</v>
      </c>
      <c r="K40" s="33">
        <f t="shared" si="37"/>
        <v>0.37983850272193298</v>
      </c>
      <c r="L40" s="40">
        <f t="shared" si="6"/>
        <v>3.5844570419491575</v>
      </c>
      <c r="M40" s="40">
        <f t="shared" si="38"/>
        <v>2.6868186788823607</v>
      </c>
      <c r="N40" s="41">
        <f t="shared" si="47"/>
        <v>2.9932083892925418</v>
      </c>
      <c r="O40" s="40">
        <f t="shared" si="9"/>
        <v>-0.93078578399117784</v>
      </c>
      <c r="P40" s="40">
        <f t="shared" si="39"/>
        <v>-0.62016149727806669</v>
      </c>
      <c r="Q40" s="33"/>
      <c r="R40" s="34">
        <f t="shared" si="40"/>
        <v>46.637549999999997</v>
      </c>
      <c r="S40" s="42">
        <f t="shared" si="41"/>
        <v>-8.5000000000000006E-2</v>
      </c>
      <c r="T40" s="36">
        <f t="shared" si="12"/>
        <v>-4.3324500000000015</v>
      </c>
      <c r="U40" s="43">
        <f t="shared" si="13"/>
        <v>2.2190902553543346</v>
      </c>
      <c r="V40" s="44">
        <f t="shared" si="14"/>
        <v>-3.8096916552482121</v>
      </c>
      <c r="W40" s="45">
        <f t="shared" si="28"/>
        <v>-0.6319173112811195</v>
      </c>
      <c r="X40" s="44">
        <f t="shared" si="15"/>
        <v>0.51175626857213097</v>
      </c>
      <c r="Y40" s="33">
        <f t="shared" si="31"/>
        <v>0.87933886259465444</v>
      </c>
      <c r="Z40" s="46">
        <f t="shared" si="16"/>
        <v>0.55937859096310127</v>
      </c>
      <c r="AA40" s="46">
        <f t="shared" si="42"/>
        <v>0.52275834475178407</v>
      </c>
      <c r="AB40" s="47">
        <f t="shared" si="43"/>
        <v>14.275118242930589</v>
      </c>
      <c r="AC40" s="46">
        <f t="shared" si="19"/>
        <v>-0.48824373142786953</v>
      </c>
      <c r="AD40" s="46">
        <f t="shared" si="44"/>
        <v>-0.12066113740534429</v>
      </c>
      <c r="AE40" s="33"/>
      <c r="AF40" s="2">
        <f t="shared" si="48"/>
        <v>-1.0080277620032148</v>
      </c>
      <c r="AG40" s="2">
        <f t="shared" si="49"/>
        <v>-1.0744155402149489</v>
      </c>
      <c r="AH40" s="2">
        <f t="shared" si="45"/>
        <v>0.15672056735682946</v>
      </c>
      <c r="AI40" s="2">
        <f t="shared" si="45"/>
        <v>0.1413182402619293</v>
      </c>
      <c r="AJ40" s="2">
        <f t="shared" si="29"/>
        <v>0.84327943264317051</v>
      </c>
      <c r="AK40" s="2">
        <f t="shared" si="29"/>
        <v>0.8586817597380707</v>
      </c>
      <c r="AM40" s="48">
        <f t="shared" si="50"/>
        <v>0.57901910860893491</v>
      </c>
      <c r="AN40" s="2">
        <f t="shared" si="51"/>
        <v>0.51263133039720066</v>
      </c>
      <c r="AO40" s="2">
        <f t="shared" si="46"/>
        <v>0.71871186015159072</v>
      </c>
      <c r="AP40" s="2">
        <f t="shared" si="46"/>
        <v>0.69589538351109481</v>
      </c>
      <c r="AQ40" s="2">
        <f t="shared" si="30"/>
        <v>0.28128813984840928</v>
      </c>
      <c r="AR40" s="2">
        <f t="shared" si="30"/>
        <v>0.30410461648890519</v>
      </c>
    </row>
    <row r="41" spans="1:44" ht="15.6" x14ac:dyDescent="0.3">
      <c r="A41"/>
      <c r="B41"/>
      <c r="C41"/>
      <c r="D41" s="34">
        <f t="shared" si="34"/>
        <v>43.3245</v>
      </c>
      <c r="E41" s="35">
        <v>-0.15</v>
      </c>
      <c r="F41" s="36">
        <f t="shared" si="1"/>
        <v>-7.6454999999999984</v>
      </c>
      <c r="G41" s="37">
        <f t="shared" si="2"/>
        <v>1.7320955146946093E-2</v>
      </c>
      <c r="H41" s="33">
        <f t="shared" si="36"/>
        <v>-1.8749414794656687</v>
      </c>
      <c r="I41" s="38">
        <f t="shared" si="27"/>
        <v>-0.99084643079621659</v>
      </c>
      <c r="J41" s="39">
        <f t="shared" si="4"/>
        <v>3.3948086231998906E-3</v>
      </c>
      <c r="K41" s="33">
        <f t="shared" si="37"/>
        <v>0.24523464514625193</v>
      </c>
      <c r="L41" s="40">
        <f t="shared" si="6"/>
        <v>6.6681968836011265</v>
      </c>
      <c r="M41" s="40">
        <f t="shared" si="38"/>
        <v>5.7705585205343297</v>
      </c>
      <c r="N41" s="41">
        <f t="shared" si="47"/>
        <v>6.4286006012701131</v>
      </c>
      <c r="O41" s="40">
        <f t="shared" si="9"/>
        <v>-0.99660519137680037</v>
      </c>
      <c r="P41" s="40">
        <f t="shared" si="39"/>
        <v>-0.75476535485374807</v>
      </c>
      <c r="Q41" s="33"/>
      <c r="R41" s="34">
        <f t="shared" si="40"/>
        <v>43.3245</v>
      </c>
      <c r="S41" s="42">
        <f>E41</f>
        <v>-0.15</v>
      </c>
      <c r="T41" s="36">
        <f t="shared" si="12"/>
        <v>-7.6454999999999984</v>
      </c>
      <c r="U41" s="43">
        <f t="shared" si="13"/>
        <v>0.52361614976143755</v>
      </c>
      <c r="V41" s="44">
        <f t="shared" si="14"/>
        <v>-5.5051657608411091</v>
      </c>
      <c r="W41" s="45">
        <f t="shared" si="28"/>
        <v>-0.91314727294404574</v>
      </c>
      <c r="X41" s="44">
        <f t="shared" si="15"/>
        <v>0.10146635807888278</v>
      </c>
      <c r="Y41" s="33">
        <f t="shared" si="31"/>
        <v>0.72005307185156109</v>
      </c>
      <c r="Z41" s="46">
        <f t="shared" si="16"/>
        <v>2.176954485370203</v>
      </c>
      <c r="AA41" s="46">
        <f t="shared" si="42"/>
        <v>2.1403342391588858</v>
      </c>
      <c r="AB41" s="47">
        <f t="shared" si="43"/>
        <v>58.446746283683687</v>
      </c>
      <c r="AC41" s="46">
        <f t="shared" si="19"/>
        <v>-0.89853364192111751</v>
      </c>
      <c r="AD41" s="46">
        <f t="shared" si="44"/>
        <v>-0.27994692814843847</v>
      </c>
      <c r="AE41" s="33"/>
      <c r="AF41" s="2">
        <f t="shared" si="48"/>
        <v>-2.1179868203730088</v>
      </c>
      <c r="AG41" s="2">
        <f t="shared" si="49"/>
        <v>-2.1843745985847431</v>
      </c>
      <c r="AH41" s="2">
        <f t="shared" si="45"/>
        <v>1.7088091943946677E-2</v>
      </c>
      <c r="AI41" s="2">
        <f t="shared" si="45"/>
        <v>1.4467366594973718E-2</v>
      </c>
      <c r="AJ41" s="2">
        <f t="shared" si="29"/>
        <v>0.98291190805605333</v>
      </c>
      <c r="AK41" s="2">
        <f t="shared" si="29"/>
        <v>0.98553263340502628</v>
      </c>
      <c r="AM41" s="48">
        <f t="shared" si="50"/>
        <v>-0.53093994976085723</v>
      </c>
      <c r="AN41" s="2">
        <f t="shared" si="51"/>
        <v>-0.59732772797259148</v>
      </c>
      <c r="AO41" s="2">
        <f t="shared" si="46"/>
        <v>0.29773019635255438</v>
      </c>
      <c r="AP41" s="2">
        <f t="shared" si="46"/>
        <v>0.27514429772667076</v>
      </c>
      <c r="AQ41" s="2">
        <f t="shared" si="30"/>
        <v>0.70226980364744562</v>
      </c>
      <c r="AR41" s="2">
        <f t="shared" si="30"/>
        <v>0.72485570227332929</v>
      </c>
    </row>
    <row r="42" spans="1:44" ht="15.6" x14ac:dyDescent="0.3">
      <c r="A42"/>
      <c r="B42"/>
      <c r="C42"/>
      <c r="D42" s="34">
        <f t="shared" si="34"/>
        <v>38.227499999999999</v>
      </c>
      <c r="E42" s="35">
        <v>-0.25</v>
      </c>
      <c r="F42" s="36">
        <f t="shared" si="1"/>
        <v>-12.7425</v>
      </c>
      <c r="G42" s="37">
        <f t="shared" si="2"/>
        <v>1.7615594496245756E-5</v>
      </c>
      <c r="H42" s="33">
        <f t="shared" si="36"/>
        <v>-1.8922448190181187</v>
      </c>
      <c r="I42" s="38">
        <f t="shared" si="27"/>
        <v>-0.99999069072335112</v>
      </c>
      <c r="J42" s="39">
        <f t="shared" si="4"/>
        <v>1.3824284478121056E-6</v>
      </c>
      <c r="K42" s="33">
        <f t="shared" si="37"/>
        <v>0.14849871053703109</v>
      </c>
      <c r="L42" s="40">
        <f t="shared" si="6"/>
        <v>11.747893544048679</v>
      </c>
      <c r="M42" s="40">
        <f t="shared" si="38"/>
        <v>10.850255180981883</v>
      </c>
      <c r="N42" s="41">
        <f t="shared" si="47"/>
        <v>12.087557336466547</v>
      </c>
      <c r="O42" s="40">
        <f t="shared" si="9"/>
        <v>0.92194573624082243</v>
      </c>
      <c r="P42" s="40">
        <f t="shared" si="39"/>
        <v>-0.85150128946296899</v>
      </c>
      <c r="Q42" s="33"/>
      <c r="R42" s="34">
        <f t="shared" si="40"/>
        <v>38.227499999999999</v>
      </c>
      <c r="S42" s="42">
        <f>E42</f>
        <v>-0.25</v>
      </c>
      <c r="T42" s="36">
        <f t="shared" si="12"/>
        <v>-12.7425</v>
      </c>
      <c r="U42" s="43">
        <f t="shared" si="13"/>
        <v>6.4421226333718495E-3</v>
      </c>
      <c r="V42" s="44">
        <f t="shared" si="14"/>
        <v>-6.0223397879691749</v>
      </c>
      <c r="W42" s="45">
        <f t="shared" si="28"/>
        <v>-0.99893143876675283</v>
      </c>
      <c r="X42" s="44">
        <f t="shared" si="15"/>
        <v>5.0556190962306065E-4</v>
      </c>
      <c r="Y42" s="33">
        <f t="shared" si="31"/>
        <v>0.4726183863424897</v>
      </c>
      <c r="Z42" s="46">
        <f t="shared" si="16"/>
        <v>6.7567804582421402</v>
      </c>
      <c r="AA42" s="46">
        <f t="shared" si="42"/>
        <v>6.720160212030823</v>
      </c>
      <c r="AB42" s="47">
        <f t="shared" si="43"/>
        <v>183.50942189880769</v>
      </c>
      <c r="AC42" s="46">
        <f t="shared" si="19"/>
        <v>0.53025548034076053</v>
      </c>
      <c r="AD42" s="46">
        <f t="shared" si="44"/>
        <v>-0.52738161365751013</v>
      </c>
      <c r="AE42" s="33"/>
      <c r="AF42" s="2">
        <f t="shared" si="48"/>
        <v>-4.0033209334505138</v>
      </c>
      <c r="AG42" s="2">
        <f t="shared" si="49"/>
        <v>-4.0697087116622477</v>
      </c>
      <c r="AH42" s="2">
        <f t="shared" si="45"/>
        <v>3.1229740260754688E-5</v>
      </c>
      <c r="AI42" s="2">
        <f t="shared" si="45"/>
        <v>2.3535977058094666E-5</v>
      </c>
      <c r="AJ42" s="2">
        <f t="shared" si="29"/>
        <v>0.99996877025973929</v>
      </c>
      <c r="AK42" s="2">
        <f t="shared" si="29"/>
        <v>0.99997646402294194</v>
      </c>
      <c r="AM42" s="48">
        <f t="shared" si="50"/>
        <v>-2.4162740628383617</v>
      </c>
      <c r="AN42" s="2">
        <f t="shared" si="51"/>
        <v>-2.482661841050096</v>
      </c>
      <c r="AO42" s="2">
        <f t="shared" si="46"/>
        <v>7.8401270882837003E-3</v>
      </c>
      <c r="AP42" s="2">
        <f t="shared" si="46"/>
        <v>6.520240778263805E-3</v>
      </c>
      <c r="AQ42" s="2">
        <f t="shared" si="30"/>
        <v>0.99215987291171626</v>
      </c>
      <c r="AR42" s="2">
        <f t="shared" si="30"/>
        <v>0.99347975922173615</v>
      </c>
    </row>
    <row r="43" spans="1:44" ht="15.6" x14ac:dyDescent="0.3">
      <c r="A43"/>
      <c r="B43"/>
      <c r="C43"/>
      <c r="D43" s="34">
        <f t="shared" si="34"/>
        <v>25.484999999999999</v>
      </c>
      <c r="E43" s="35">
        <v>-0.5</v>
      </c>
      <c r="F43" s="36">
        <f t="shared" si="1"/>
        <v>-25.484999999999999</v>
      </c>
      <c r="G43" s="37">
        <f t="shared" si="2"/>
        <v>0</v>
      </c>
      <c r="H43" s="33">
        <f t="shared" si="36"/>
        <v>-1.8922624346126149</v>
      </c>
      <c r="I43" s="38">
        <f t="shared" si="27"/>
        <v>-1</v>
      </c>
      <c r="J43" s="39"/>
      <c r="K43" s="33">
        <f t="shared" si="37"/>
        <v>7.4250046482739446E-2</v>
      </c>
      <c r="L43" s="40">
        <f t="shared" si="6"/>
        <v>0</v>
      </c>
      <c r="M43" s="40">
        <f t="shared" si="38"/>
        <v>-0.89763836306679679</v>
      </c>
      <c r="N43" s="41">
        <f t="shared" si="47"/>
        <v>-1</v>
      </c>
      <c r="O43" s="40">
        <f t="shared" si="9"/>
        <v>0</v>
      </c>
      <c r="P43" s="40">
        <f t="shared" si="39"/>
        <v>3.5222223388926693E-2</v>
      </c>
      <c r="Q43" s="33"/>
      <c r="R43" s="34">
        <f t="shared" si="40"/>
        <v>25.484999999999999</v>
      </c>
      <c r="S43" s="42">
        <f>E43</f>
        <v>-0.5</v>
      </c>
      <c r="T43" s="36">
        <f t="shared" si="12"/>
        <v>-25.484999999999999</v>
      </c>
      <c r="U43" s="43">
        <f t="shared" si="13"/>
        <v>0</v>
      </c>
      <c r="V43" s="44">
        <f t="shared" si="14"/>
        <v>-6.0287819106025466</v>
      </c>
      <c r="W43" s="45">
        <f t="shared" si="28"/>
        <v>-1</v>
      </c>
      <c r="X43" s="44">
        <f t="shared" si="15"/>
        <v>0</v>
      </c>
      <c r="Y43" s="33">
        <f t="shared" si="31"/>
        <v>0.23656197412605637</v>
      </c>
      <c r="Z43" s="46">
        <f t="shared" si="16"/>
        <v>0</v>
      </c>
      <c r="AA43" s="46">
        <f t="shared" si="42"/>
        <v>-3.6620246211317209E-2</v>
      </c>
      <c r="AB43" s="47">
        <f t="shared" si="43"/>
        <v>-1</v>
      </c>
      <c r="AC43" s="46"/>
      <c r="AD43" s="46"/>
      <c r="AE43" s="33"/>
      <c r="AM43" s="48"/>
    </row>
    <row r="44" spans="1:44" ht="15.6" x14ac:dyDescent="0.3">
      <c r="A44"/>
      <c r="B44"/>
      <c r="C44"/>
      <c r="D44" s="34"/>
      <c r="E44" s="42"/>
      <c r="F44" s="36"/>
      <c r="G44" s="37"/>
      <c r="H44" s="33"/>
      <c r="I44" s="38"/>
      <c r="J44" s="39"/>
      <c r="K44" s="33"/>
      <c r="L44" s="40"/>
      <c r="M44" s="40"/>
      <c r="N44" s="41"/>
      <c r="O44" s="40"/>
      <c r="P44" s="40"/>
      <c r="AM44" s="48"/>
    </row>
    <row r="45" spans="1:44" ht="15.6" x14ac:dyDescent="0.3">
      <c r="D45" s="34"/>
      <c r="E45" s="42"/>
      <c r="F45" s="36"/>
      <c r="G45" s="37"/>
      <c r="H45" s="33"/>
      <c r="I45" s="38"/>
      <c r="J45" s="39"/>
      <c r="K45" s="33"/>
      <c r="L45" s="40"/>
      <c r="M45" s="40"/>
      <c r="N45" s="41"/>
      <c r="O45" s="40"/>
      <c r="P45" s="40"/>
      <c r="AM45" s="48"/>
    </row>
    <row r="46" spans="1:44" ht="15.6" x14ac:dyDescent="0.3">
      <c r="D46" s="34"/>
      <c r="E46" s="42"/>
      <c r="F46" s="36"/>
      <c r="G46" s="37"/>
      <c r="H46" s="33"/>
      <c r="I46" s="38"/>
      <c r="J46" s="39"/>
      <c r="K46" s="33"/>
      <c r="L46" s="40"/>
      <c r="M46" s="40"/>
      <c r="N46" s="41"/>
      <c r="O46" s="40"/>
      <c r="P46" s="40"/>
      <c r="AM46" s="48"/>
    </row>
    <row r="47" spans="1:44" ht="15.6" x14ac:dyDescent="0.3">
      <c r="D47" s="34"/>
      <c r="E47" s="42"/>
      <c r="F47" s="36"/>
      <c r="G47" s="37"/>
      <c r="H47" s="33"/>
      <c r="I47" s="38"/>
      <c r="J47" s="39"/>
      <c r="K47" s="33"/>
      <c r="L47" s="40"/>
      <c r="M47" s="40"/>
      <c r="N47" s="41"/>
      <c r="O47" s="40"/>
      <c r="P47" s="40"/>
      <c r="AM47" s="48"/>
    </row>
    <row r="48" spans="1:44" ht="15.6" x14ac:dyDescent="0.3">
      <c r="D48" s="34"/>
      <c r="E48" s="42"/>
      <c r="F48" s="36"/>
      <c r="G48" s="37"/>
      <c r="H48" s="33"/>
      <c r="I48" s="38"/>
      <c r="J48" s="39"/>
      <c r="K48" s="33"/>
      <c r="L48" s="40"/>
      <c r="M48" s="40"/>
      <c r="N48" s="41"/>
      <c r="O48" s="40"/>
      <c r="P48" s="40"/>
      <c r="AM48" s="48"/>
    </row>
    <row r="49" spans="4:39" ht="15.6" x14ac:dyDescent="0.3">
      <c r="D49" s="34"/>
      <c r="E49" s="42"/>
      <c r="F49" s="36"/>
      <c r="G49" s="37"/>
      <c r="H49" s="33"/>
      <c r="I49" s="38"/>
      <c r="J49" s="39"/>
      <c r="K49" s="33"/>
      <c r="L49" s="40"/>
      <c r="M49" s="40"/>
      <c r="N49" s="41"/>
      <c r="O49" s="40"/>
      <c r="P49" s="40"/>
      <c r="AM49" s="48"/>
    </row>
    <row r="50" spans="4:39" ht="15.6" x14ac:dyDescent="0.3">
      <c r="D50" s="34"/>
      <c r="E50" s="42"/>
      <c r="F50" s="36"/>
      <c r="G50" s="37"/>
      <c r="H50" s="33"/>
      <c r="I50" s="38"/>
      <c r="J50" s="39"/>
      <c r="K50" s="33"/>
      <c r="L50" s="40"/>
      <c r="M50" s="40"/>
      <c r="N50" s="41"/>
      <c r="O50" s="40"/>
      <c r="P50" s="40"/>
      <c r="AM50" s="48"/>
    </row>
    <row r="51" spans="4:39" ht="15.6" x14ac:dyDescent="0.3">
      <c r="D51" s="34"/>
      <c r="E51" s="42"/>
      <c r="F51" s="36"/>
      <c r="G51" s="37"/>
      <c r="H51" s="33"/>
      <c r="I51" s="38"/>
      <c r="J51" s="39"/>
      <c r="K51" s="33"/>
      <c r="L51" s="40"/>
      <c r="M51" s="40"/>
      <c r="N51" s="41"/>
      <c r="O51" s="40"/>
      <c r="P51" s="40"/>
      <c r="AM51" s="48"/>
    </row>
    <row r="52" spans="4:39" ht="15.6" x14ac:dyDescent="0.3">
      <c r="D52" s="34"/>
      <c r="E52" s="42"/>
      <c r="F52" s="36"/>
      <c r="G52" s="37"/>
      <c r="H52" s="33"/>
      <c r="I52" s="38"/>
      <c r="J52" s="39"/>
      <c r="K52" s="33"/>
      <c r="L52" s="40"/>
      <c r="M52" s="40"/>
      <c r="N52" s="41"/>
      <c r="O52" s="40"/>
      <c r="P52" s="40"/>
      <c r="AM52" s="48"/>
    </row>
    <row r="53" spans="4:39" ht="15.6" x14ac:dyDescent="0.3">
      <c r="D53" s="34"/>
      <c r="E53" s="42"/>
      <c r="F53" s="36"/>
      <c r="G53" s="37"/>
      <c r="H53" s="33"/>
      <c r="I53" s="38"/>
      <c r="J53" s="39"/>
      <c r="K53" s="33"/>
      <c r="L53" s="40"/>
      <c r="M53" s="40"/>
      <c r="N53" s="41"/>
      <c r="O53" s="40"/>
      <c r="P53" s="40"/>
      <c r="AM53" s="48"/>
    </row>
    <row r="54" spans="4:39" ht="15.6" x14ac:dyDescent="0.3">
      <c r="D54" s="34"/>
      <c r="E54" s="42"/>
      <c r="F54" s="36"/>
      <c r="G54" s="37"/>
      <c r="H54" s="33"/>
      <c r="I54" s="38"/>
      <c r="J54" s="39"/>
      <c r="K54" s="33"/>
      <c r="L54" s="40"/>
      <c r="M54" s="40"/>
      <c r="N54" s="41"/>
      <c r="O54" s="40"/>
      <c r="P54" s="40"/>
      <c r="AM54" s="48"/>
    </row>
    <row r="55" spans="4:39" ht="15.6" x14ac:dyDescent="0.3">
      <c r="D55" s="34"/>
      <c r="E55" s="42"/>
      <c r="F55" s="36"/>
      <c r="G55" s="37"/>
      <c r="H55" s="33"/>
      <c r="I55" s="38"/>
      <c r="J55" s="39"/>
      <c r="K55" s="33"/>
      <c r="L55" s="40"/>
      <c r="M55" s="40"/>
      <c r="N55" s="41"/>
      <c r="O55" s="40"/>
      <c r="P55" s="40"/>
      <c r="AM55" s="48"/>
    </row>
    <row r="56" spans="4:39" ht="15.6" x14ac:dyDescent="0.3">
      <c r="D56" s="34"/>
      <c r="E56" s="42"/>
      <c r="F56" s="36"/>
      <c r="G56" s="37"/>
      <c r="H56" s="33"/>
      <c r="I56" s="38"/>
      <c r="J56" s="39"/>
      <c r="K56" s="33"/>
      <c r="L56" s="40"/>
      <c r="M56" s="40"/>
      <c r="N56" s="41"/>
      <c r="O56" s="40"/>
      <c r="P56" s="40"/>
      <c r="AM56" s="48"/>
    </row>
    <row r="57" spans="4:39" ht="15.6" x14ac:dyDescent="0.3">
      <c r="D57" s="34"/>
      <c r="E57" s="42"/>
      <c r="F57" s="36"/>
      <c r="G57" s="37"/>
      <c r="H57" s="33"/>
      <c r="I57" s="38"/>
      <c r="J57" s="39"/>
      <c r="K57" s="33"/>
      <c r="L57" s="40"/>
      <c r="M57" s="40"/>
      <c r="N57" s="41"/>
      <c r="O57" s="40"/>
      <c r="P57" s="40"/>
      <c r="AM57" s="48"/>
    </row>
    <row r="58" spans="4:39" ht="15.6" x14ac:dyDescent="0.3">
      <c r="D58" s="34"/>
      <c r="E58" s="42"/>
      <c r="F58" s="36"/>
      <c r="G58" s="37"/>
      <c r="H58" s="33"/>
      <c r="I58" s="38"/>
      <c r="J58" s="39"/>
      <c r="K58" s="33"/>
      <c r="L58" s="40"/>
      <c r="M58" s="40"/>
      <c r="N58" s="41"/>
      <c r="O58" s="40"/>
      <c r="P58" s="40"/>
      <c r="AM58" s="48"/>
    </row>
    <row r="59" spans="4:39" ht="15.6" x14ac:dyDescent="0.3">
      <c r="D59" s="34"/>
      <c r="E59" s="42"/>
      <c r="F59" s="36"/>
      <c r="G59" s="37"/>
      <c r="H59" s="33"/>
      <c r="I59" s="38"/>
      <c r="J59" s="39"/>
      <c r="K59" s="33"/>
      <c r="L59" s="40"/>
      <c r="M59" s="40"/>
      <c r="N59" s="41"/>
      <c r="O59" s="40"/>
      <c r="P59" s="40"/>
      <c r="AM59" s="48"/>
    </row>
    <row r="60" spans="4:39" ht="15.6" x14ac:dyDescent="0.3">
      <c r="D60" s="34"/>
      <c r="E60" s="42"/>
      <c r="F60" s="36"/>
      <c r="G60" s="37"/>
      <c r="H60" s="33"/>
      <c r="I60" s="38"/>
      <c r="J60" s="39"/>
      <c r="K60" s="33"/>
      <c r="L60" s="40"/>
      <c r="M60" s="40"/>
      <c r="N60" s="41"/>
      <c r="O60" s="40"/>
      <c r="P60" s="40"/>
      <c r="AM60" s="48"/>
    </row>
    <row r="61" spans="4:39" ht="15.6" x14ac:dyDescent="0.3">
      <c r="D61" s="34"/>
      <c r="E61" s="42"/>
      <c r="F61" s="36"/>
      <c r="G61" s="37"/>
      <c r="H61" s="33"/>
      <c r="I61" s="38"/>
      <c r="J61" s="39"/>
      <c r="K61" s="33"/>
      <c r="L61" s="40"/>
      <c r="M61" s="40"/>
      <c r="N61" s="41"/>
      <c r="O61" s="40"/>
      <c r="P61" s="40"/>
      <c r="AM61" s="48"/>
    </row>
    <row r="62" spans="4:39" ht="15.6" x14ac:dyDescent="0.3">
      <c r="D62" s="34"/>
      <c r="E62" s="42"/>
      <c r="F62" s="36"/>
      <c r="G62" s="37"/>
      <c r="H62" s="33"/>
      <c r="I62" s="38"/>
      <c r="J62" s="39"/>
      <c r="K62" s="33"/>
      <c r="L62" s="40"/>
      <c r="M62" s="40"/>
      <c r="N62" s="41"/>
      <c r="O62" s="40"/>
      <c r="P62" s="40"/>
      <c r="AM62" s="48"/>
    </row>
    <row r="63" spans="4:39" ht="15.6" x14ac:dyDescent="0.3">
      <c r="D63" s="34"/>
      <c r="E63" s="42"/>
      <c r="F63" s="36"/>
      <c r="G63" s="37"/>
      <c r="H63" s="33"/>
      <c r="I63" s="38"/>
      <c r="J63" s="39"/>
      <c r="K63" s="33"/>
      <c r="L63" s="40"/>
      <c r="M63" s="40"/>
      <c r="N63" s="41"/>
      <c r="O63" s="40"/>
      <c r="P63" s="40"/>
      <c r="AM63" s="48"/>
    </row>
    <row r="64" spans="4:39" ht="15.6" x14ac:dyDescent="0.3">
      <c r="D64" s="34"/>
      <c r="E64" s="42"/>
      <c r="F64" s="36"/>
      <c r="G64" s="37"/>
      <c r="H64" s="33"/>
      <c r="I64" s="38"/>
      <c r="J64" s="39"/>
      <c r="K64" s="33"/>
      <c r="L64" s="40"/>
      <c r="M64" s="40"/>
      <c r="N64" s="41"/>
      <c r="O64" s="40"/>
      <c r="P64" s="40"/>
      <c r="AM64" s="48"/>
    </row>
    <row r="65" spans="4:39" ht="15.6" x14ac:dyDescent="0.3">
      <c r="D65" s="34"/>
      <c r="E65" s="42"/>
      <c r="F65" s="36"/>
      <c r="G65" s="37"/>
      <c r="H65" s="33"/>
      <c r="I65" s="38"/>
      <c r="J65" s="39"/>
      <c r="K65" s="33"/>
      <c r="L65" s="40"/>
      <c r="M65" s="40"/>
      <c r="N65" s="41"/>
      <c r="O65" s="40"/>
      <c r="P65" s="40"/>
      <c r="AM65" s="48"/>
    </row>
    <row r="66" spans="4:39" ht="15.6" x14ac:dyDescent="0.3">
      <c r="D66" s="34"/>
      <c r="E66" s="42"/>
      <c r="F66" s="36"/>
      <c r="G66" s="37"/>
      <c r="H66" s="33"/>
      <c r="I66" s="38"/>
      <c r="J66" s="39"/>
      <c r="K66" s="33"/>
      <c r="L66" s="40"/>
      <c r="M66" s="40"/>
      <c r="N66" s="41"/>
      <c r="O66" s="40"/>
      <c r="P66" s="40"/>
      <c r="AM66" s="48"/>
    </row>
    <row r="67" spans="4:39" ht="15.6" x14ac:dyDescent="0.3">
      <c r="D67" s="34"/>
      <c r="E67" s="42"/>
      <c r="F67" s="36"/>
      <c r="G67" s="37"/>
      <c r="H67" s="33"/>
      <c r="I67" s="38"/>
      <c r="J67" s="39"/>
      <c r="K67" s="33"/>
      <c r="L67" s="40"/>
      <c r="M67" s="40"/>
      <c r="N67" s="41"/>
      <c r="O67" s="40"/>
      <c r="P67" s="40"/>
      <c r="AM67" s="48"/>
    </row>
    <row r="68" spans="4:39" ht="15.6" x14ac:dyDescent="0.3">
      <c r="D68" s="34"/>
      <c r="E68" s="42"/>
      <c r="F68" s="36"/>
      <c r="G68" s="37"/>
      <c r="H68" s="33"/>
      <c r="I68" s="38"/>
      <c r="J68" s="39"/>
      <c r="K68" s="33"/>
      <c r="L68" s="40"/>
      <c r="M68" s="40"/>
      <c r="N68" s="41"/>
      <c r="O68" s="40"/>
      <c r="P68" s="40"/>
      <c r="AM68" s="48"/>
    </row>
    <row r="69" spans="4:39" ht="15.6" x14ac:dyDescent="0.3">
      <c r="D69" s="34"/>
      <c r="E69" s="42"/>
      <c r="F69" s="36"/>
      <c r="G69" s="37"/>
      <c r="H69" s="33"/>
      <c r="I69" s="38"/>
      <c r="J69" s="39"/>
      <c r="K69" s="33"/>
      <c r="L69" s="40"/>
      <c r="M69" s="40"/>
      <c r="N69" s="41"/>
      <c r="O69" s="40"/>
      <c r="P69" s="40"/>
      <c r="AM69" s="48"/>
    </row>
    <row r="70" spans="4:39" ht="15.6" x14ac:dyDescent="0.3">
      <c r="D70" s="34"/>
      <c r="E70" s="42"/>
      <c r="F70" s="36"/>
      <c r="G70" s="37"/>
      <c r="H70" s="33"/>
      <c r="I70" s="38"/>
      <c r="J70" s="39"/>
      <c r="K70" s="33"/>
      <c r="L70" s="40"/>
      <c r="M70" s="40"/>
      <c r="N70" s="41"/>
      <c r="O70" s="40"/>
      <c r="P70" s="40"/>
      <c r="AM70" s="48"/>
    </row>
    <row r="71" spans="4:39" ht="15.6" x14ac:dyDescent="0.3">
      <c r="D71" s="34"/>
      <c r="E71" s="42"/>
      <c r="F71" s="36"/>
      <c r="G71" s="37"/>
      <c r="H71" s="33"/>
      <c r="I71" s="38"/>
      <c r="J71" s="39"/>
      <c r="K71" s="33"/>
      <c r="L71" s="40"/>
      <c r="M71" s="40"/>
      <c r="N71" s="41"/>
      <c r="O71" s="40"/>
      <c r="P71" s="40"/>
      <c r="AM71" s="48"/>
    </row>
    <row r="72" spans="4:39" ht="15.6" x14ac:dyDescent="0.3">
      <c r="D72" s="34"/>
      <c r="E72" s="42"/>
      <c r="F72" s="36"/>
      <c r="G72" s="37"/>
      <c r="H72" s="33"/>
      <c r="I72" s="38"/>
      <c r="J72" s="39"/>
      <c r="K72" s="33"/>
      <c r="L72" s="40"/>
      <c r="M72" s="40"/>
      <c r="N72" s="41"/>
      <c r="O72" s="40"/>
      <c r="P72" s="40"/>
      <c r="AM72" s="48"/>
    </row>
    <row r="73" spans="4:39" ht="15.6" x14ac:dyDescent="0.3">
      <c r="D73" s="34"/>
      <c r="E73" s="42"/>
      <c r="F73" s="36"/>
      <c r="G73" s="37"/>
      <c r="H73" s="33"/>
      <c r="I73" s="38"/>
      <c r="J73" s="39"/>
      <c r="K73" s="33"/>
      <c r="L73" s="40"/>
      <c r="M73" s="40"/>
      <c r="N73" s="41"/>
      <c r="O73" s="40"/>
      <c r="P73" s="40"/>
      <c r="AM73" s="48"/>
    </row>
    <row r="74" spans="4:39" ht="15.6" x14ac:dyDescent="0.3">
      <c r="D74" s="34"/>
      <c r="E74" s="42"/>
      <c r="F74" s="36"/>
      <c r="G74" s="37"/>
      <c r="H74" s="33"/>
      <c r="I74" s="38"/>
      <c r="J74" s="39"/>
      <c r="K74" s="33"/>
      <c r="L74" s="40"/>
      <c r="M74" s="40"/>
      <c r="N74" s="41"/>
      <c r="O74" s="40"/>
      <c r="P74" s="40"/>
      <c r="AM74" s="48"/>
    </row>
    <row r="75" spans="4:39" ht="15.6" x14ac:dyDescent="0.3">
      <c r="D75" s="34"/>
      <c r="E75" s="42"/>
      <c r="F75" s="36"/>
      <c r="G75" s="37"/>
      <c r="H75" s="33"/>
      <c r="I75" s="38"/>
      <c r="J75" s="39"/>
      <c r="K75" s="33"/>
      <c r="L75" s="40"/>
      <c r="M75" s="40"/>
      <c r="N75" s="41"/>
      <c r="O75" s="40"/>
      <c r="P75" s="40"/>
      <c r="AM75" s="48"/>
    </row>
    <row r="76" spans="4:39" ht="15.6" x14ac:dyDescent="0.3">
      <c r="D76" s="34"/>
      <c r="E76" s="42"/>
      <c r="F76" s="36"/>
      <c r="G76" s="37"/>
      <c r="H76" s="33"/>
      <c r="I76" s="38"/>
      <c r="J76" s="39"/>
      <c r="K76" s="33"/>
      <c r="L76" s="40"/>
      <c r="M76" s="40"/>
      <c r="N76" s="41"/>
      <c r="O76" s="40"/>
      <c r="P76" s="40"/>
      <c r="AM76" s="48"/>
    </row>
    <row r="77" spans="4:39" ht="15.6" x14ac:dyDescent="0.3">
      <c r="D77" s="34"/>
      <c r="E77" s="42"/>
      <c r="F77" s="36"/>
      <c r="G77" s="37"/>
      <c r="H77" s="33"/>
      <c r="I77" s="38"/>
      <c r="J77" s="39"/>
      <c r="K77" s="33"/>
      <c r="L77" s="40"/>
      <c r="M77" s="40"/>
      <c r="N77" s="41"/>
      <c r="O77" s="40"/>
      <c r="P77" s="40"/>
      <c r="AM77" s="48"/>
    </row>
    <row r="78" spans="4:39" ht="15.6" x14ac:dyDescent="0.3">
      <c r="D78" s="34"/>
      <c r="E78" s="42"/>
      <c r="F78" s="36"/>
      <c r="G78" s="37"/>
      <c r="H78" s="33"/>
      <c r="I78" s="38"/>
      <c r="J78" s="39"/>
      <c r="K78" s="33"/>
      <c r="L78" s="40"/>
      <c r="M78" s="40"/>
      <c r="N78" s="41"/>
      <c r="O78" s="40"/>
      <c r="P78" s="40"/>
      <c r="AM78" s="48"/>
    </row>
    <row r="79" spans="4:39" ht="15.6" x14ac:dyDescent="0.3">
      <c r="D79" s="34"/>
      <c r="E79" s="42"/>
      <c r="F79" s="36"/>
      <c r="G79" s="37"/>
      <c r="H79" s="33"/>
      <c r="I79" s="38"/>
      <c r="J79" s="39"/>
      <c r="K79" s="33"/>
      <c r="L79" s="40"/>
      <c r="M79" s="40"/>
      <c r="N79" s="41"/>
      <c r="O79" s="40"/>
      <c r="P79" s="40"/>
      <c r="AM79" s="48"/>
    </row>
    <row r="80" spans="4:39" ht="15.6" x14ac:dyDescent="0.3">
      <c r="D80" s="34"/>
      <c r="E80" s="42"/>
      <c r="F80" s="36"/>
      <c r="G80" s="37"/>
      <c r="H80" s="33"/>
      <c r="I80" s="38"/>
      <c r="J80" s="39"/>
      <c r="K80" s="33"/>
      <c r="L80" s="40"/>
      <c r="M80" s="40"/>
      <c r="N80" s="41"/>
      <c r="O80" s="40"/>
      <c r="P80" s="40"/>
      <c r="AM80" s="48"/>
    </row>
    <row r="81" spans="4:39" ht="15.6" x14ac:dyDescent="0.3">
      <c r="D81" s="34"/>
      <c r="E81" s="42"/>
      <c r="F81" s="36"/>
      <c r="G81" s="37"/>
      <c r="H81" s="33"/>
      <c r="I81" s="38"/>
      <c r="J81" s="39"/>
      <c r="K81" s="33"/>
      <c r="L81" s="40"/>
      <c r="M81" s="40"/>
      <c r="N81" s="41"/>
      <c r="O81" s="40"/>
      <c r="P81" s="40"/>
      <c r="AM81" s="48"/>
    </row>
    <row r="82" spans="4:39" ht="15.6" x14ac:dyDescent="0.3">
      <c r="D82" s="34"/>
      <c r="E82" s="42"/>
      <c r="F82" s="36"/>
      <c r="G82" s="37"/>
      <c r="H82" s="33"/>
      <c r="I82" s="38"/>
      <c r="J82" s="39"/>
      <c r="K82" s="33"/>
      <c r="L82" s="40"/>
      <c r="M82" s="40"/>
      <c r="N82" s="41"/>
      <c r="O82" s="40"/>
      <c r="P82" s="40"/>
      <c r="AM82" s="48"/>
    </row>
    <row r="83" spans="4:39" ht="15.6" x14ac:dyDescent="0.3">
      <c r="D83" s="34"/>
      <c r="E83" s="42"/>
      <c r="F83" s="36"/>
      <c r="G83" s="37"/>
      <c r="H83" s="33"/>
      <c r="I83" s="38"/>
      <c r="J83" s="39"/>
      <c r="K83" s="33"/>
      <c r="L83" s="40"/>
      <c r="M83" s="40"/>
      <c r="N83" s="41"/>
      <c r="O83" s="40"/>
      <c r="P83" s="40"/>
      <c r="AM83" s="48"/>
    </row>
    <row r="84" spans="4:39" ht="15.6" x14ac:dyDescent="0.3">
      <c r="D84" s="34"/>
      <c r="E84" s="42"/>
      <c r="F84" s="36"/>
      <c r="G84" s="37"/>
      <c r="H84" s="33"/>
      <c r="I84" s="38"/>
      <c r="J84" s="39"/>
      <c r="K84" s="33"/>
      <c r="L84" s="40"/>
      <c r="M84" s="40"/>
      <c r="N84" s="41"/>
      <c r="O84" s="40"/>
      <c r="P84" s="40"/>
      <c r="AM84" s="48"/>
    </row>
    <row r="85" spans="4:39" ht="15.6" x14ac:dyDescent="0.3">
      <c r="D85" s="34"/>
      <c r="E85" s="42"/>
      <c r="F85" s="36"/>
      <c r="G85" s="37"/>
      <c r="H85" s="33"/>
      <c r="I85" s="38"/>
      <c r="J85" s="39"/>
      <c r="K85" s="33"/>
      <c r="L85" s="40"/>
      <c r="M85" s="40"/>
      <c r="N85" s="41"/>
      <c r="O85" s="40"/>
      <c r="P85" s="40"/>
      <c r="AM85" s="48"/>
    </row>
    <row r="86" spans="4:39" ht="15.6" x14ac:dyDescent="0.3">
      <c r="D86" s="34"/>
      <c r="E86" s="42"/>
      <c r="F86" s="36"/>
      <c r="G86" s="37"/>
      <c r="H86" s="33"/>
      <c r="I86" s="38"/>
      <c r="J86" s="39"/>
      <c r="K86" s="33"/>
      <c r="L86" s="40"/>
      <c r="M86" s="40"/>
      <c r="N86" s="41"/>
      <c r="O86" s="40"/>
      <c r="P86" s="40"/>
      <c r="AM86" s="48"/>
    </row>
    <row r="87" spans="4:39" ht="15.6" x14ac:dyDescent="0.3">
      <c r="D87" s="34"/>
      <c r="E87" s="42"/>
      <c r="F87" s="36"/>
      <c r="G87" s="37"/>
      <c r="H87" s="33"/>
      <c r="I87" s="38"/>
      <c r="J87" s="39"/>
      <c r="K87" s="33"/>
      <c r="L87" s="40"/>
      <c r="M87" s="40"/>
      <c r="N87" s="41"/>
      <c r="O87" s="40"/>
      <c r="P87" s="40"/>
      <c r="AM87" s="48"/>
    </row>
    <row r="88" spans="4:39" ht="15.6" x14ac:dyDescent="0.3">
      <c r="D88" s="34"/>
      <c r="E88" s="42"/>
      <c r="F88" s="36"/>
      <c r="G88" s="37"/>
      <c r="H88" s="33"/>
      <c r="I88" s="38"/>
      <c r="J88" s="39"/>
      <c r="K88" s="33"/>
      <c r="L88" s="40"/>
      <c r="M88" s="40"/>
      <c r="N88" s="41"/>
      <c r="O88" s="40"/>
      <c r="P88" s="40"/>
      <c r="AM88" s="48"/>
    </row>
    <row r="89" spans="4:39" ht="15.6" x14ac:dyDescent="0.3">
      <c r="D89" s="34"/>
      <c r="E89" s="42"/>
      <c r="F89" s="36"/>
      <c r="G89" s="37"/>
      <c r="H89" s="33"/>
      <c r="I89" s="38"/>
      <c r="J89" s="39"/>
      <c r="K89" s="33"/>
      <c r="L89" s="40"/>
      <c r="M89" s="40"/>
      <c r="N89" s="41"/>
      <c r="O89" s="40"/>
      <c r="P89" s="40"/>
      <c r="AM89" s="48"/>
    </row>
    <row r="90" spans="4:39" ht="15.6" x14ac:dyDescent="0.3">
      <c r="D90" s="34"/>
      <c r="E90" s="42"/>
      <c r="F90" s="36"/>
      <c r="G90" s="37"/>
      <c r="H90" s="33"/>
      <c r="I90" s="38"/>
      <c r="J90" s="39"/>
      <c r="K90" s="33"/>
      <c r="L90" s="40"/>
      <c r="M90" s="40"/>
      <c r="N90" s="41"/>
      <c r="O90" s="40"/>
      <c r="P90" s="40"/>
      <c r="AM90" s="48"/>
    </row>
    <row r="91" spans="4:39" ht="15.6" x14ac:dyDescent="0.3">
      <c r="D91" s="34"/>
      <c r="E91" s="42"/>
      <c r="F91" s="36"/>
      <c r="G91" s="37"/>
      <c r="H91" s="33"/>
      <c r="I91" s="38"/>
      <c r="J91" s="39"/>
      <c r="K91" s="33"/>
      <c r="L91" s="40"/>
      <c r="M91" s="40"/>
      <c r="N91" s="41"/>
      <c r="O91" s="40"/>
      <c r="P91" s="40"/>
      <c r="AM91" s="48"/>
    </row>
    <row r="92" spans="4:39" ht="15.6" x14ac:dyDescent="0.3">
      <c r="D92" s="34"/>
      <c r="E92" s="42"/>
      <c r="F92" s="36"/>
      <c r="G92" s="37"/>
      <c r="H92" s="33"/>
      <c r="I92" s="38"/>
      <c r="J92" s="39"/>
      <c r="K92" s="33"/>
      <c r="L92" s="40"/>
      <c r="M92" s="40"/>
      <c r="N92" s="41"/>
      <c r="O92" s="40"/>
      <c r="P92" s="40"/>
      <c r="AM92" s="4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Blk-Shcl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</dc:creator>
  <cp:lastModifiedBy>Cary</cp:lastModifiedBy>
  <dcterms:created xsi:type="dcterms:W3CDTF">2012-01-28T20:21:21Z</dcterms:created>
  <dcterms:modified xsi:type="dcterms:W3CDTF">2012-01-28T22:51:01Z</dcterms:modified>
</cp:coreProperties>
</file>